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515" tabRatio="597" firstSheet="3" activeTab="4"/>
  </bookViews>
  <sheets>
    <sheet name="StartUp" sheetId="1" state="veryHidden" r:id="rId1"/>
    <sheet name="封面" sheetId="2" r:id="rId2"/>
    <sheet name="2017年政府性基金预算收支总表(一)" sheetId="3" r:id="rId3"/>
    <sheet name="2017年政府性基金预算支出明细表(二)" sheetId="4" r:id="rId4"/>
    <sheet name="2017年政府性基金调入专项收入预算表" sheetId="5" r:id="rId5"/>
    <sheet name="2017年政府性基金预算支出资金涞源表" sheetId="6" r:id="rId6"/>
    <sheet name="表一（2017年简表人大报告用）" sheetId="7" r:id="rId7"/>
    <sheet name="表二2017年总表人大报告用" sheetId="8" r:id="rId8"/>
    <sheet name="表三（县直2017年公用" sheetId="9" r:id="rId9"/>
    <sheet name="表四2017年乡镇公用" sheetId="10" r:id="rId10"/>
    <sheet name="表五（2017年专项项目）" sheetId="11" r:id="rId11"/>
    <sheet name="表六（2017年非税安排支出）" sheetId="12" r:id="rId12"/>
    <sheet name="表八(2017年专款简表2)" sheetId="13" r:id="rId13"/>
  </sheets>
  <definedNames>
    <definedName name="_xlnm.Print_Titles" localSheetId="7">表二2017年总表人大报告用!$1:$7</definedName>
    <definedName name="_xlnm.Print_Titles" localSheetId="11">'表六（2017年非税安排支出）'!$1:$4</definedName>
    <definedName name="_xlnm.Print_Titles" localSheetId="8">'表三（县直2017年公用'!$1:$5</definedName>
    <definedName name="_xlnm.Print_Titles" localSheetId="10">'表五（2017年专项项目）'!$1:$3</definedName>
  </definedNames>
  <calcPr calcId="144525"/>
</workbook>
</file>

<file path=xl/comments1.xml><?xml version="1.0" encoding="utf-8"?>
<comments xmlns="http://schemas.openxmlformats.org/spreadsheetml/2006/main">
  <authors>
    <author>Administrator</author>
  </authors>
  <commentList>
    <comment ref="G45" authorId="0">
      <text>
        <r>
          <rPr>
            <sz val="9"/>
            <color indexed="81"/>
            <rFont val="宋体"/>
            <charset val="134"/>
          </rPr>
          <t xml:space="preserve">Administrator:
本级彩票公益金支出401万元,上级提前下达基金专款114万元,上年结转彩票公益金专款41万元</t>
        </r>
      </text>
    </comment>
    <comment ref="G19" authorId="0">
      <text>
        <r>
          <rPr>
            <sz val="9"/>
            <color indexed="81"/>
            <rFont val="宋体"/>
            <charset val="134"/>
          </rPr>
          <t xml:space="preserve">Administrator:
上年结转基金专款444万元</t>
        </r>
      </text>
    </comment>
  </commentList>
</comments>
</file>

<file path=xl/comments2.xml><?xml version="1.0" encoding="utf-8"?>
<comments xmlns="http://schemas.openxmlformats.org/spreadsheetml/2006/main">
  <authors>
    <author>Administrator</author>
  </authors>
  <commentList>
    <comment ref="D171" authorId="0">
      <text>
        <r>
          <rPr>
            <sz val="9"/>
            <color indexed="81"/>
            <rFont val="宋体"/>
            <charset val="134"/>
          </rPr>
          <t xml:space="preserve">Administrator:
含15万专款</t>
        </r>
      </text>
    </comment>
    <comment ref="D170" authorId="0">
      <text>
        <r>
          <rPr>
            <sz val="9"/>
            <color indexed="81"/>
            <rFont val="宋体"/>
            <charset val="134"/>
          </rPr>
          <t xml:space="preserve">Administrator:
含专款7万元,</t>
        </r>
      </text>
    </comment>
    <comment ref="D172" authorId="0">
      <text>
        <r>
          <rPr>
            <sz val="9"/>
            <color indexed="81"/>
            <rFont val="宋体"/>
            <charset val="134"/>
          </rPr>
          <t xml:space="preserve">Administrator:
2017年专款114万元,</t>
        </r>
      </text>
    </comment>
  </commentList>
</comments>
</file>

<file path=xl/comments3.xml><?xml version="1.0" encoding="utf-8"?>
<comments xmlns="http://schemas.openxmlformats.org/spreadsheetml/2006/main">
  <authors>
    <author>X</author>
    <author>mmm</author>
    <author>User</author>
    <author>Administrator</author>
    <author>null,null,总收发</author>
  </authors>
  <commentList>
    <comment ref="F9" authorId="0">
      <text>
        <r>
          <rPr>
            <sz val="9"/>
            <color indexed="81"/>
            <rFont val="宋体"/>
            <charset val="134"/>
          </rPr>
          <t xml:space="preserve">X:
包括粮食局4000万,民爆300万,石棉矿280万,</t>
        </r>
      </text>
    </comment>
    <comment ref="B28" authorId="1">
      <text>
        <r>
          <rPr>
            <sz val="9"/>
            <color indexed="81"/>
            <rFont val="宋体"/>
            <charset val="134"/>
          </rPr>
          <t xml:space="preserve">mmm:
中央所得税基数返还450万元，
</t>
        </r>
      </text>
    </comment>
    <comment ref="B30" authorId="1">
      <text>
        <r>
          <rPr>
            <sz val="9"/>
            <color indexed="81"/>
            <rFont val="宋体"/>
            <charset val="134"/>
          </rPr>
          <t xml:space="preserve">2016年上级提前下达均衡性转移支付5147万元(上级已发文)，
</t>
        </r>
      </text>
    </comment>
    <comment ref="B31" authorId="1">
      <text>
        <r>
          <rPr>
            <sz val="9"/>
            <color indexed="81"/>
            <rFont val="宋体"/>
            <charset val="134"/>
          </rPr>
          <t xml:space="preserve">mmm:
99年以来历次增资转移支付4896万；（99年增资684万、2001年两次增资1226万、2003年下半年增资432万、2006年工资改革转移支付2554万）
年终一次性奖金219万元；
艰苦边远地区津贴1462万元（其中：第一次补助662万元；三次艰苦边远地区津贴提标555万元；艰苦边远地区津贴二次提标245万元）；
基层卫生绩效工资转移支付193万，
基层卫生院绩效工资补助43万,
药监局下划基数33.66万
交警队下划基数97万。
</t>
        </r>
      </text>
    </comment>
    <comment ref="B33" authorId="1">
      <text>
        <r>
          <rPr>
            <sz val="9"/>
            <color indexed="81"/>
            <rFont val="宋体"/>
            <charset val="134"/>
          </rPr>
          <t xml:space="preserve">04年182万，05年补助190万，共计372万元；
农业税遗留问题补助41万；
农业税基建占地减免2万。</t>
        </r>
      </text>
    </comment>
    <comment ref="B35" authorId="2">
      <text>
        <r>
          <rPr>
            <sz val="9"/>
            <color indexed="81"/>
            <rFont val="宋体"/>
            <charset val="134"/>
          </rPr>
          <t xml:space="preserve">User:
2012年基本财力保障奖补资金1910万元，剔除1000万元用于受灾县补助后，2013年可用910万元，</t>
        </r>
      </text>
    </comment>
    <comment ref="B36" authorId="1">
      <text>
        <r>
          <rPr>
            <sz val="9"/>
            <color indexed="81"/>
            <rFont val="宋体"/>
            <charset val="134"/>
          </rPr>
          <t xml:space="preserve">省对贫困县激励性体制补助6457万；
省新一轮体制增量预计万元；
省市返还资源税基数2766万；
省属企业分离办社会264万；
铁矿石资源税补助71万；
投调税减半征收24万；
退耕还林补助22万，
企业军转干25万；
其他财力补助5万。
工商系统机构下划经费补助基数686万;
质监系统机构下划经费补助基数332万元.</t>
        </r>
      </text>
    </comment>
    <comment ref="B41" authorId="3">
      <text>
        <r>
          <rPr>
            <sz val="9"/>
            <color indexed="81"/>
            <rFont val="宋体"/>
            <charset val="134"/>
          </rPr>
          <t xml:space="preserve">Administrator:
由于我县今年财力异常紧张,因此只能争取上级财力补助弥补缺口28127万元列入其他一般转移支付补助.
</t>
        </r>
      </text>
    </comment>
    <comment ref="F52" authorId="0">
      <text>
        <r>
          <rPr>
            <sz val="9"/>
            <color indexed="81"/>
            <rFont val="宋体"/>
            <charset val="134"/>
          </rPr>
          <t xml:space="preserve">X:
土地出让业务费300万,住建局公共设施维护公用经费71万,</t>
        </r>
      </text>
    </comment>
    <comment ref="F53" authorId="0">
      <text>
        <r>
          <rPr>
            <sz val="9"/>
            <color indexed="81"/>
            <rFont val="宋体"/>
            <charset val="134"/>
          </rPr>
          <t xml:space="preserve">X:
含上级专款599万元，</t>
        </r>
      </text>
    </comment>
    <comment ref="D54" authorId="4">
      <text>
        <r>
          <rPr>
            <sz val="9"/>
            <color indexed="81"/>
            <rFont val="宋体"/>
            <charset val="134"/>
          </rPr>
          <t xml:space="preserve">null,null,总收发:
列入2017年项目如下：
1、经济开发区2014-2015年度粮食补助款58.940456万元（县政府请示批办单1198号）；
2、经济开发区2016年度粮食补助款70.55937万元（涞源县人民政府请示件批办单编号1198）；
3、经济开发区征地未付款2131.99万元（县政府请示件批办单编号591）；
4、丰乐村经济开发区租改征976.598万元（涞源县人民政府请示件批办单编号591）；
5、滨湖新区石门村、丰乐村搬迁（坟地）补偿款15.6108万元（涞源县财政局批办滨湖新区指挥部批办单）；合计3253.7万元，
6、城区烟墩山公园规划区内征迁项目1795万元（涞源县人民政府【2016】55号涞源人民政府关于印发《涞源县烟墩山公园规划区内征迁工作方案》的通知）；
7、粮食局华怡饭店破产职工安置资金800万元，
8、经济开发区采暖炉项目征地、青苗、树木等补偿款425.6万元。
9、滨湖新区泉坊转盘175米范围内6户750万元，已签协议未付款7户110万元，共计860万元。</t>
        </r>
      </text>
    </comment>
    <comment ref="D55" authorId="0">
      <text>
        <r>
          <rPr>
            <sz val="9"/>
            <color indexed="81"/>
            <rFont val="宋体"/>
            <charset val="134"/>
          </rPr>
          <t xml:space="preserve">X:
此数含电力总公司征收的城市公用事业附加520万,住建局征收的城市设施配套费350万,共计870万,</t>
        </r>
      </text>
    </comment>
    <comment ref="D58" authorId="4">
      <text>
        <r>
          <rPr>
            <sz val="9"/>
            <color indexed="81"/>
            <rFont val="宋体"/>
            <charset val="134"/>
          </rPr>
          <t xml:space="preserve">null,null,:
1、2017年1月17日拨民政局新建殡管所建设资金100万元（已编入项目库）,
2、残疾人生活及护理补贴610万元，</t>
        </r>
      </text>
    </comment>
    <comment ref="D68" authorId="3">
      <text>
        <r>
          <rPr>
            <sz val="9"/>
            <color indexed="81"/>
            <rFont val="宋体"/>
            <charset val="134"/>
          </rPr>
          <t xml:space="preserve">Administrator:
   1、2016年定向承销置换专项债券利息23.85万元(3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
    2、定向承销置换专项债券利息151.94万元(3年期,还本时间为2019年8月16日.年利息:一般债券本金5545万*年利率2.74%=年利息151.94万元），
    3、2015年8月28日第二批定向承销发行置换专项债券利息26.96万元（3年期,利息按年支付,每年的8月28日付息,还本时间为2018年8月28日.其中:一般债本金916万*年利率3.37%=年利息30.87万元,专项债券本金800万*3.37%=年利息26.96万元列入基金偿还)</t>
        </r>
      </text>
    </comment>
    <comment ref="B42" authorId="3">
      <text>
        <r>
          <rPr>
            <sz val="9"/>
            <color indexed="81"/>
            <rFont val="宋体"/>
            <charset val="134"/>
          </rPr>
          <t xml:space="preserve">Administrator:
1、实调入41616万元(其中调入6616万政府性基金,调入其他土地出让收入土地转让指标35000万元,)
2、调入其他土地出让收入31559万元。合计73175万元。.
</t>
        </r>
      </text>
    </comment>
  </commentList>
</comments>
</file>

<file path=xl/comments4.xml><?xml version="1.0" encoding="utf-8"?>
<comments xmlns="http://schemas.openxmlformats.org/spreadsheetml/2006/main">
  <authors>
    <author>X</author>
    <author>User</author>
    <author>mmm</author>
    <author>Administrator</author>
    <author>Lenovo User</author>
  </authors>
  <commentList>
    <comment ref="E10" authorId="0">
      <text>
        <r>
          <rPr>
            <sz val="9"/>
            <color indexed="81"/>
            <rFont val="宋体"/>
            <charset val="134"/>
          </rPr>
          <t xml:space="preserve">X:
含乡镇人大133.95万元，</t>
        </r>
      </text>
    </comment>
    <comment ref="F17" authorId="1">
      <text>
        <r>
          <rPr>
            <sz val="9"/>
            <color indexed="81"/>
            <rFont val="宋体"/>
            <charset val="134"/>
          </rPr>
          <t xml:space="preserve">User:
1、2013年新增20名公务员（含招录警察）3000元*20*18个月=108万；
2、正常晋级及零星调资200万；
3、年终一次性奖金250万（重复做），
4、预留取暖费4600人*800元/年=364.14万；</t>
        </r>
      </text>
    </comment>
    <comment ref="O17" authorId="2">
      <text>
        <r>
          <rPr>
            <sz val="9"/>
            <color indexed="81"/>
            <rFont val="宋体"/>
            <charset val="134"/>
          </rPr>
          <t xml:space="preserve">含乡镇医疗和工伤保险万元
乡镇大额医保万元</t>
        </r>
      </text>
    </comment>
    <comment ref="R17" authorId="2">
      <text>
        <r>
          <rPr>
            <sz val="9"/>
            <color indexed="81"/>
            <rFont val="宋体"/>
            <charset val="134"/>
          </rPr>
          <t xml:space="preserve">含乡镇公用经费482.9万。
</t>
        </r>
      </text>
    </comment>
    <comment ref="E18" authorId="0">
      <text>
        <r>
          <rPr>
            <sz val="9"/>
            <color indexed="81"/>
            <rFont val="宋体"/>
            <charset val="134"/>
          </rPr>
          <t xml:space="preserve">X:
含：1、乡镇政府工资1555.75万元。
　　2、乡镇伤残及临时工工资38.03万；　　
　　3、乡镇公务员年终奖130.5万.
    4、乡镇防署取暖116.72万元。
    5、公役制人员补贴27万元.
合计：1868万元,</t>
        </r>
      </text>
    </comment>
    <comment ref="G18" authorId="0">
      <text>
        <r>
          <rPr>
            <sz val="9"/>
            <color indexed="81"/>
            <rFont val="宋体"/>
            <charset val="134"/>
          </rPr>
          <t xml:space="preserve">X:
含:乡镇养老保险726.87万元。</t>
        </r>
      </text>
    </comment>
    <comment ref="H18" authorId="3">
      <text>
        <r>
          <rPr>
            <sz val="9"/>
            <color indexed="81"/>
            <rFont val="宋体"/>
            <charset val="134"/>
          </rPr>
          <t xml:space="preserve">Administrator:
含乡镇职业年金290.75万元.</t>
        </r>
      </text>
    </comment>
    <comment ref="I18" authorId="0">
      <text>
        <r>
          <rPr>
            <sz val="9"/>
            <color indexed="81"/>
            <rFont val="宋体"/>
            <charset val="134"/>
          </rPr>
          <t xml:space="preserve">X:
含:乡镇基本医疗保险210.65万元,大额医疗保险7.89万元,合计218.54万元.</t>
        </r>
      </text>
    </comment>
    <comment ref="J18" authorId="0">
      <text>
        <r>
          <rPr>
            <sz val="9"/>
            <color indexed="81"/>
            <rFont val="宋体"/>
            <charset val="134"/>
          </rPr>
          <t xml:space="preserve">X:
含乡镇工伤保险3.4万元,</t>
        </r>
      </text>
    </comment>
    <comment ref="K18" authorId="0">
      <text>
        <r>
          <rPr>
            <sz val="9"/>
            <color indexed="81"/>
            <rFont val="宋体"/>
            <charset val="134"/>
          </rPr>
          <t xml:space="preserve">X:
含乡镇生育保险10.53万元,</t>
        </r>
      </text>
    </comment>
    <comment ref="M18" authorId="0">
      <text>
        <r>
          <rPr>
            <sz val="9"/>
            <color indexed="81"/>
            <rFont val="宋体"/>
            <charset val="134"/>
          </rPr>
          <t xml:space="preserve">X:
含1、乡镇政府遗属15.12万元；
2、预留新增遗属人员补助万元，
3、预留遗属提标万元,此数已列入政府遗属提标万，</t>
        </r>
      </text>
    </comment>
    <comment ref="R18" authorId="3">
      <text>
        <r>
          <rPr>
            <sz val="9"/>
            <color indexed="81"/>
            <rFont val="宋体"/>
            <charset val="134"/>
          </rPr>
          <t xml:space="preserve">Administrator:
县政府正常公用222.83万元,乡镇正常公用536.9万元,合计759.73万</t>
        </r>
      </text>
    </comment>
    <comment ref="E22" authorId="0">
      <text>
        <r>
          <rPr>
            <sz val="9"/>
            <color indexed="81"/>
            <rFont val="宋体"/>
            <charset val="134"/>
          </rPr>
          <t xml:space="preserve">X:
独山城362.48万，稽核办274.21万,征收办27.26万,矿管局1324.31万,市场服务中心55.63万元， 经济开发区4.94万元,人武部43.48万元,合计2092.31万.</t>
        </r>
      </text>
    </comment>
    <comment ref="AK22" authorId="3">
      <text>
        <r>
          <rPr>
            <sz val="9"/>
            <color indexed="81"/>
            <rFont val="宋体"/>
            <charset val="134"/>
          </rPr>
          <t xml:space="preserve">Administrator:
含烟草1万元，市场服务中心108万元,人防办46万,</t>
        </r>
      </text>
    </comment>
    <comment ref="AK23" authorId="1">
      <text>
        <r>
          <rPr>
            <sz val="9"/>
            <color indexed="81"/>
            <rFont val="宋体"/>
            <charset val="134"/>
          </rPr>
          <t xml:space="preserve">User:
发改局万，物价局156万，</t>
        </r>
      </text>
    </comment>
    <comment ref="B25" authorId="2">
      <text>
        <r>
          <rPr>
            <sz val="9"/>
            <color indexed="81"/>
            <rFont val="宋体"/>
            <charset val="134"/>
          </rPr>
          <t xml:space="preserve">此数含:
1、排污费903万，
2、水资源费，
3、教育附加857万，
4、育林基金万,
5、森林植被恢复费500万,
6、出让金计提的农田水利建设资金333万,
7、出让金计提的教育资金512万,
8、残疾人就业保障金91万.
9、政府住房基金1268万元，
10、广告收入10万元。
</t>
        </r>
      </text>
    </comment>
    <comment ref="E34" authorId="2">
      <text>
        <r>
          <rPr>
            <sz val="9"/>
            <color indexed="81"/>
            <rFont val="宋体"/>
            <charset val="134"/>
          </rPr>
          <t xml:space="preserve">mmm:
</t>
        </r>
      </text>
    </comment>
    <comment ref="E35" authorId="0">
      <text>
        <r>
          <rPr>
            <sz val="9"/>
            <color indexed="81"/>
            <rFont val="宋体"/>
            <charset val="134"/>
          </rPr>
          <t xml:space="preserve">X:
含1、乡镇财政242.4万元；
</t>
        </r>
      </text>
    </comment>
    <comment ref="B51" authorId="2">
      <text>
        <r>
          <rPr>
            <sz val="9"/>
            <color indexed="81"/>
            <rFont val="宋体"/>
            <charset val="134"/>
          </rPr>
          <t xml:space="preserve">mmm:
中央所得税基数返还450万元，
</t>
        </r>
      </text>
    </comment>
    <comment ref="B53" authorId="2">
      <text>
        <r>
          <rPr>
            <sz val="9"/>
            <color indexed="81"/>
            <rFont val="宋体"/>
            <charset val="134"/>
          </rPr>
          <t xml:space="preserve">2017年上级提前下达均衡性转移支付5600万元(上级已发文含村级组织运转经费1853万元)，</t>
        </r>
      </text>
    </comment>
    <comment ref="B54" authorId="2">
      <text>
        <r>
          <rPr>
            <sz val="9"/>
            <color indexed="81"/>
            <rFont val="宋体"/>
            <charset val="134"/>
          </rPr>
          <t xml:space="preserve">mmm:
1、99年以来历次增资转移支付4896万；（99年增资684万、2001年两次增资1226万、2003年下半年增资432万、2006年工资改革转移支付2554万）
2、年终一次性奖金219万元；
3、艰苦边远地区津贴1462万元（其中：第一次补助662万元；三次艰苦边远地区津贴提标555万元；艰苦边远地区津贴二次提标245万元）；
4、基层卫生绩效工资转移支付193万，
5、基层卫生院绩效工资补助43万,
6、药监局下划基数33.66万
7、交警队下划基数97万。
8、教育局102万+38万.
合计7084万元。
</t>
        </r>
      </text>
    </comment>
    <comment ref="B56" authorId="2">
      <text>
        <r>
          <rPr>
            <sz val="9"/>
            <color indexed="81"/>
            <rFont val="宋体"/>
            <charset val="134"/>
          </rPr>
          <t xml:space="preserve">04年182万，05年补助190万，共计372万元；
农业税遗留问题补助41万；
农业税基建占地减免2万。</t>
        </r>
      </text>
    </comment>
    <comment ref="B57" authorId="3">
      <text>
        <r>
          <rPr>
            <sz val="9"/>
            <color indexed="81"/>
            <rFont val="宋体"/>
            <charset val="134"/>
          </rPr>
          <t xml:space="preserve">Administrator:
提前下达2017年重点生态功能区补助3666万元,</t>
        </r>
      </text>
    </comment>
    <comment ref="B58" authorId="1">
      <text>
        <r>
          <rPr>
            <sz val="9"/>
            <color indexed="81"/>
            <rFont val="宋体"/>
            <charset val="134"/>
          </rPr>
          <t xml:space="preserve">User:
2017年提前下达基本财力保障奖补资金3650万元，</t>
        </r>
      </text>
    </comment>
    <comment ref="B59" authorId="2">
      <text>
        <r>
          <rPr>
            <sz val="9"/>
            <color indexed="81"/>
            <rFont val="宋体"/>
            <charset val="134"/>
          </rPr>
          <t xml:space="preserve">省对贫困县激励性体制补助4023万(未含此数)；
省新一轮体制增量预计万元；
省市返还资源税基数2766万；
省属企业分离办社会264万；
铁矿石资源税补助71万；
投调税减半征收24万；
退耕还林补助22万，
企业军转干17万；
其他财力补助5万。
调减固定数额补助-286万元。
合计2883万元。</t>
        </r>
      </text>
    </comment>
    <comment ref="B64" authorId="3">
      <text>
        <r>
          <rPr>
            <sz val="9"/>
            <color indexed="81"/>
            <rFont val="宋体"/>
            <charset val="134"/>
          </rPr>
          <t xml:space="preserve">Administrator:
由于我县今年财力异常紧张,因此只能争取上级财力补助弥补缺口13703万元列入其他一般转移支付补助.
</t>
        </r>
      </text>
    </comment>
    <comment ref="B67" authorId="3">
      <text>
        <r>
          <rPr>
            <sz val="9"/>
            <color indexed="81"/>
            <rFont val="宋体"/>
            <charset val="134"/>
          </rPr>
          <t xml:space="preserve">Administrator:
应从政府性基金调入32760万元,由于基金收入无法确定,因此只能从政府基金调入10789万元,剩余21971万元争取上级财力补助,列入均衡性转移支付补助21971万元.</t>
        </r>
      </text>
    </comment>
    <comment ref="B72" authorId="0">
      <text>
        <r>
          <rPr>
            <sz val="9"/>
            <color indexed="81"/>
            <rFont val="宋体"/>
            <charset val="134"/>
          </rPr>
          <t xml:space="preserve">X:
(按审计决定收回2012年支持宏伟公司企业发展资金6670万元,结余1905.5万元冲减人员预留调资支出)</t>
        </r>
      </text>
    </comment>
    <comment ref="B82" authorId="0">
      <text>
        <r>
          <rPr>
            <sz val="9"/>
            <color indexed="81"/>
            <rFont val="宋体"/>
            <charset val="134"/>
          </rPr>
          <t xml:space="preserve">X:
此数含:</t>
        </r>
      </text>
    </comment>
    <comment ref="E83" authorId="0">
      <text>
        <r>
          <rPr>
            <sz val="9"/>
            <color indexed="81"/>
            <rFont val="宋体"/>
            <charset val="134"/>
          </rPr>
          <t xml:space="preserve">X:
乡镇社团141.46万，</t>
        </r>
      </text>
    </comment>
    <comment ref="B84" authorId="0">
      <text>
        <r>
          <rPr>
            <sz val="9"/>
            <color indexed="81"/>
            <rFont val="宋体"/>
            <charset val="134"/>
          </rPr>
          <t xml:space="preserve">X:
高校毕业生补助109.6万,美术馆文化馆免费开放65万元,三区文化12万,职教幼教退休教师1万,</t>
        </r>
      </text>
    </comment>
    <comment ref="E86" authorId="0">
      <text>
        <r>
          <rPr>
            <sz val="9"/>
            <color indexed="81"/>
            <rFont val="宋体"/>
            <charset val="134"/>
          </rPr>
          <t xml:space="preserve">X:
含乡镇党委事务646.85万元，</t>
        </r>
      </text>
    </comment>
    <comment ref="E95" authorId="2">
      <text>
        <r>
          <rPr>
            <sz val="9"/>
            <color indexed="81"/>
            <rFont val="宋体"/>
            <charset val="134"/>
          </rPr>
          <t xml:space="preserve">mmm:
</t>
        </r>
      </text>
    </comment>
    <comment ref="B97" authorId="3">
      <text>
        <r>
          <rPr>
            <sz val="9"/>
            <color indexed="81"/>
            <rFont val="宋体"/>
            <charset val="134"/>
          </rPr>
          <t xml:space="preserve">此数含,原农机农技员养老补助17.2万,城乡医疗代办补助35万,高校毕业生到村任职7万,农村财会培训6万,市场监管20万。设区市补助县级专款7153万元，合计7238万元。</t>
        </r>
      </text>
    </comment>
    <comment ref="E98" authorId="2">
      <text>
        <r>
          <rPr>
            <sz val="9"/>
            <color indexed="81"/>
            <rFont val="宋体"/>
            <charset val="134"/>
          </rPr>
          <t xml:space="preserve">1、财税大队1039.72万元,
2、独山城222.88万元.
3、稽核办212.83万元,
4、征收办23.76万元,
4个部门全年共计支出1499.19万。</t>
        </r>
      </text>
    </comment>
    <comment ref="K98" authorId="0">
      <text>
        <r>
          <rPr>
            <sz val="9"/>
            <color indexed="81"/>
            <rFont val="宋体"/>
            <charset val="134"/>
          </rPr>
          <t xml:space="preserve">X:
稽核办生育险0.63万,
征收办生育险0.07万,
矿管局生育险3.09万,
独山城生育险0.65万,</t>
        </r>
      </text>
    </comment>
    <comment ref="S98" authorId="1">
      <text>
        <r>
          <rPr>
            <sz val="9"/>
            <color indexed="81"/>
            <rFont val="宋体"/>
            <charset val="134"/>
          </rPr>
          <t xml:space="preserve">User:
钢铜社区63.2万元，工业园区24万元，市场服务中心3万，</t>
        </r>
      </text>
    </comment>
    <comment ref="AK98" authorId="2">
      <text>
        <r>
          <rPr>
            <sz val="9"/>
            <color indexed="81"/>
            <rFont val="宋体"/>
            <charset val="134"/>
          </rPr>
          <t xml:space="preserve">1、财税大队
2、独山城
3、稽核办
4、征收办
4个部门全年共计支出1740万(此数转入工资项列支)。
民爆公司上缴利润1135.72万元，返还民爆公司635.72万元，县财政可用500万元。</t>
        </r>
      </text>
    </comment>
    <comment ref="E110" authorId="2">
      <text>
        <r>
          <rPr>
            <sz val="9"/>
            <color indexed="81"/>
            <rFont val="宋体"/>
            <charset val="134"/>
          </rPr>
          <t xml:space="preserve">mmm:
含：1、公安增资万。
　　2、公检法司2010年招录警察需工资万。
　　3、预留警衔津贴及法官检察官津贴万。
    4、含财税派出所四名临时工：李洁、冯磊、郑磊、王彦斌工资万，养老、医疗保险万元。</t>
        </r>
      </text>
    </comment>
    <comment ref="AK110" authorId="1">
      <text>
        <r>
          <rPr>
            <sz val="9"/>
            <color indexed="81"/>
            <rFont val="宋体"/>
            <charset val="134"/>
          </rPr>
          <t xml:space="preserve">User:
公安689万，交警900万，</t>
        </r>
      </text>
    </comment>
    <comment ref="AM111" authorId="0">
      <text>
        <r>
          <rPr>
            <sz val="9"/>
            <color indexed="81"/>
            <rFont val="宋体"/>
            <charset val="134"/>
          </rPr>
          <t xml:space="preserve">X:
此款按文件及结算对账373万元转入2014年结算。</t>
        </r>
      </text>
    </comment>
    <comment ref="E137" authorId="2">
      <text>
        <r>
          <rPr>
            <sz val="9"/>
            <color indexed="81"/>
            <rFont val="宋体"/>
            <charset val="134"/>
          </rPr>
          <t xml:space="preserve">mmm:
</t>
        </r>
      </text>
    </comment>
    <comment ref="AK137" authorId="0">
      <text>
        <r>
          <rPr>
            <sz val="9"/>
            <color indexed="81"/>
            <rFont val="宋体"/>
            <charset val="134"/>
          </rPr>
          <t xml:space="preserve">X:
含法院收费罚没152万元,资产出租4万,</t>
        </r>
      </text>
    </comment>
    <comment ref="E144" authorId="0">
      <text>
        <r>
          <rPr>
            <sz val="9"/>
            <color indexed="81"/>
            <rFont val="宋体"/>
            <charset val="134"/>
          </rPr>
          <t xml:space="preserve">X:
含乡镇司法52.47万元；</t>
        </r>
      </text>
    </comment>
    <comment ref="AK156" authorId="4">
      <text>
        <r>
          <rPr>
            <sz val="9"/>
            <color indexed="81"/>
            <rFont val="宋体"/>
            <charset val="134"/>
          </rPr>
          <t xml:space="preserve">Lenovo User:
含国有资源及国有资本经营收入安排的支出3000万元.</t>
        </r>
      </text>
    </comment>
    <comment ref="AK158" authorId="3">
      <text>
        <r>
          <rPr>
            <sz val="9"/>
            <color indexed="81"/>
            <rFont val="宋体"/>
            <charset val="134"/>
          </rPr>
          <t xml:space="preserve">Administrator:
调减收入前此数为捐赠支出764万元。调减收入后此数变为128万元,支出减少636万元.</t>
        </r>
      </text>
    </comment>
    <comment ref="E176" authorId="0">
      <text>
        <r>
          <rPr>
            <sz val="9"/>
            <color indexed="81"/>
            <rFont val="宋体"/>
            <charset val="134"/>
          </rPr>
          <t xml:space="preserve">X:
其中：党校工资75.26万元，进修工资201.3万元．</t>
        </r>
      </text>
    </comment>
    <comment ref="E189" authorId="2">
      <text>
        <r>
          <rPr>
            <sz val="9"/>
            <color indexed="81"/>
            <rFont val="宋体"/>
            <charset val="134"/>
          </rPr>
          <t xml:space="preserve">mmm:
含：预留科学技术人员年终奖万。</t>
        </r>
      </text>
    </comment>
    <comment ref="E200" authorId="0">
      <text>
        <r>
          <rPr>
            <sz val="9"/>
            <color indexed="81"/>
            <rFont val="宋体"/>
            <charset val="134"/>
          </rPr>
          <t xml:space="preserve">X:
含:1、乡镇文化工资25.65万元,
</t>
        </r>
      </text>
    </comment>
    <comment ref="E220" authorId="2">
      <text>
        <r>
          <rPr>
            <sz val="9"/>
            <color indexed="81"/>
            <rFont val="宋体"/>
            <charset val="134"/>
          </rPr>
          <t xml:space="preserve">mmm:
含：1、乡镇广播万；
　　2、
</t>
        </r>
      </text>
    </comment>
    <comment ref="E222" authorId="3">
      <text>
        <r>
          <rPr>
            <sz val="9"/>
            <color indexed="81"/>
            <rFont val="宋体"/>
            <charset val="134"/>
          </rPr>
          <t xml:space="preserve">Administrator:
含乡镇广播21.26万元,</t>
        </r>
      </text>
    </comment>
    <comment ref="F250" authorId="1">
      <text>
        <r>
          <rPr>
            <sz val="9"/>
            <color indexed="81"/>
            <rFont val="宋体"/>
            <charset val="134"/>
          </rPr>
          <t xml:space="preserve">User:
含全额事业离退休人员发放精神文明奖缺口400万元（1333人*3000元）。</t>
        </r>
      </text>
    </comment>
    <comment ref="L250" authorId="2">
      <text>
        <r>
          <rPr>
            <sz val="9"/>
            <color indexed="81"/>
            <rFont val="宋体"/>
            <charset val="134"/>
          </rPr>
          <t xml:space="preserve"/>
        </r>
      </text>
    </comment>
    <comment ref="L251" authorId="3">
      <text>
        <r>
          <rPr>
            <sz val="9"/>
            <color indexed="81"/>
            <rFont val="宋体"/>
            <charset val="134"/>
          </rPr>
          <t xml:space="preserve">Administrator:
乡镇差额退休114.69万,</t>
        </r>
      </text>
    </comment>
    <comment ref="L253" authorId="0">
      <text>
        <r>
          <rPr>
            <sz val="9"/>
            <color indexed="81"/>
            <rFont val="宋体"/>
            <charset val="134"/>
          </rPr>
          <t xml:space="preserve">X:
县直离退休费4186.22万，
加县直全额事业离退休缺口万。
含乡镇退休人员708.97万元。 
合计：4895.19万元。</t>
        </r>
      </text>
    </comment>
    <comment ref="N255" authorId="2">
      <text>
        <r>
          <rPr>
            <sz val="9"/>
            <color indexed="81"/>
            <rFont val="宋体"/>
            <charset val="134"/>
          </rPr>
          <t xml:space="preserve">mmm:
经常性收入3670万*1%-涞钢涞铜公益性补差1384.93万元＝-1017.93万，</t>
        </r>
      </text>
    </comment>
    <comment ref="N265" authorId="4">
      <text>
        <r>
          <rPr>
            <sz val="9"/>
            <color indexed="81"/>
            <rFont val="宋体"/>
            <charset val="134"/>
          </rPr>
          <t xml:space="preserve">Lenovo User:
民政抚恤县配套120万</t>
        </r>
      </text>
    </comment>
    <comment ref="N309" authorId="2">
      <text>
        <r>
          <rPr>
            <sz val="9"/>
            <color indexed="81"/>
            <rFont val="宋体"/>
            <charset val="134"/>
          </rPr>
          <t xml:space="preserve">mmm:
抗战前期企业离休生活补助30万，</t>
        </r>
      </text>
    </comment>
    <comment ref="G310"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补缴全县党政机关和全额事业单位合同制工人805人养老保险费(养老金缺口)685万元(经人社局测算共需补缴3907万元,分4年补缴清,从2016年开始补缴.每年补缴685万元.其中:单位补缴2790.7万元,个人1116.3万元,),</t>
        </r>
      </text>
    </comment>
    <comment ref="AK318" authorId="4">
      <text>
        <r>
          <rPr>
            <sz val="9"/>
            <color indexed="81"/>
            <rFont val="宋体"/>
            <charset val="134"/>
          </rPr>
          <t xml:space="preserve">Lenovo User:
含钢铜股权转让118000万元已借支2207万元应转列支出，已支出建投公司3800万元,结余可用国有资本经营收入5793万元。</t>
        </r>
      </text>
    </comment>
    <comment ref="E321" authorId="2">
      <text>
        <r>
          <rPr>
            <sz val="9"/>
            <color indexed="81"/>
            <rFont val="宋体"/>
            <charset val="134"/>
          </rPr>
          <t xml:space="preserve">mmm:
含：1、预留卫生系统出台绩效工资万，
　　2、预留卫生系统年终奖万，</t>
        </r>
      </text>
    </comment>
    <comment ref="AK324" authorId="2">
      <text>
        <r>
          <rPr>
            <sz val="9"/>
            <color indexed="81"/>
            <rFont val="宋体"/>
            <charset val="134"/>
          </rPr>
          <t xml:space="preserve">含国有资源有偿使用收入800万，</t>
        </r>
      </text>
    </comment>
    <comment ref="AK325" authorId="0">
      <text>
        <r>
          <rPr>
            <sz val="9"/>
            <color indexed="81"/>
            <rFont val="宋体"/>
            <charset val="134"/>
          </rPr>
          <t xml:space="preserve">X:
国有资源有偿使用收入安排的支出2000万元(处置资产收入用于县医院建设偿还债务)</t>
        </r>
      </text>
    </comment>
    <comment ref="G341" authorId="2">
      <text>
        <r>
          <rPr>
            <sz val="9"/>
            <color indexed="81"/>
            <rFont val="宋体"/>
            <charset val="134"/>
          </rPr>
          <t xml:space="preserve">含乡镇各事业部门养老保险102.76万元
</t>
        </r>
      </text>
    </comment>
    <comment ref="E342" authorId="0">
      <text>
        <r>
          <rPr>
            <sz val="9"/>
            <color indexed="81"/>
            <rFont val="宋体"/>
            <charset val="134"/>
          </rPr>
          <t xml:space="preserve">X:
含乡镇计生283.3万元。
含乡镇计生员事业奖励性绩效118.07万，合计401.37万元,</t>
        </r>
      </text>
    </comment>
    <comment ref="AK414" authorId="4">
      <text>
        <r>
          <rPr>
            <sz val="9"/>
            <color indexed="81"/>
            <rFont val="宋体"/>
            <charset val="134"/>
          </rPr>
          <t xml:space="preserve">Lenovo User:
全年任务1320万元,补助住建局1153万元,补助执法局167万.</t>
        </r>
      </text>
    </comment>
    <comment ref="AK428" authorId="1">
      <text>
        <r>
          <rPr>
            <sz val="9"/>
            <color indexed="81"/>
            <rFont val="宋体"/>
            <charset val="134"/>
          </rPr>
          <t xml:space="preserve">User:
市场服务中心收费128万，环卫处108万，</t>
        </r>
      </text>
    </comment>
    <comment ref="AJ433" authorId="2">
      <text>
        <r>
          <rPr>
            <sz val="9"/>
            <color indexed="81"/>
            <rFont val="宋体"/>
            <charset val="134"/>
          </rPr>
          <t xml:space="preserve">mmm:
含村级协防员工资21.24万，村级经费737.37万，乡村道路10.25万，</t>
        </r>
      </text>
    </comment>
    <comment ref="AK433" authorId="4">
      <text>
        <r>
          <rPr>
            <sz val="9"/>
            <color indexed="81"/>
            <rFont val="宋体"/>
            <charset val="134"/>
          </rPr>
          <t xml:space="preserve">Lenovo User:
农业16万,畜牧127万,</t>
        </r>
      </text>
    </comment>
    <comment ref="E434" authorId="0">
      <text>
        <r>
          <rPr>
            <sz val="9"/>
            <color indexed="81"/>
            <rFont val="宋体"/>
            <charset val="134"/>
          </rPr>
          <t xml:space="preserve">X:
含：1、乡镇农业224.31万元,
2、乡镇农业奖励性绩效万元，
4、合计224.31万。</t>
        </r>
      </text>
    </comment>
    <comment ref="E455" authorId="0">
      <text>
        <r>
          <rPr>
            <sz val="9"/>
            <color indexed="81"/>
            <rFont val="宋体"/>
            <charset val="134"/>
          </rPr>
          <t xml:space="preserve">X:
含：1、乡镇林业65.29万元；
2、乡镇林业奖励性绩效</t>
        </r>
      </text>
    </comment>
    <comment ref="AK472" authorId="0">
      <text>
        <r>
          <rPr>
            <sz val="9"/>
            <color indexed="81"/>
            <rFont val="宋体"/>
            <charset val="134"/>
          </rPr>
          <t xml:space="preserve">X:
此数含收费罚没324万元,国有资源有偿使用收入104万,</t>
        </r>
      </text>
    </comment>
    <comment ref="AK492" authorId="1">
      <text>
        <r>
          <rPr>
            <sz val="9"/>
            <color indexed="81"/>
            <rFont val="宋体"/>
            <charset val="134"/>
          </rPr>
          <t xml:space="preserve">含国有资源有偿使用收入600万，</t>
        </r>
      </text>
    </comment>
    <comment ref="AK558" authorId="0">
      <text>
        <r>
          <rPr>
            <sz val="9"/>
            <color indexed="81"/>
            <rFont val="宋体"/>
            <charset val="134"/>
          </rPr>
          <t xml:space="preserve">X:
国有资本经营收入安排的支出300万用于支持民爆公司.</t>
        </r>
      </text>
    </comment>
    <comment ref="AK569" authorId="0">
      <text>
        <r>
          <rPr>
            <sz val="9"/>
            <color indexed="81"/>
            <rFont val="宋体"/>
            <charset val="134"/>
          </rPr>
          <t xml:space="preserve">X:
国有资源有偿使用收入国土局用地指标2700万元，国土局收费罚没191万,</t>
        </r>
      </text>
    </comment>
    <comment ref="AK575" authorId="3">
      <text>
        <r>
          <rPr>
            <sz val="9"/>
            <color indexed="81"/>
            <rFont val="宋体"/>
            <charset val="134"/>
          </rPr>
          <t xml:space="preserve">Administrator:
调减收入前此数为3780万元,调减收入后此数变为3310万元,减少470万元.</t>
        </r>
      </text>
    </comment>
    <comment ref="P604" authorId="0">
      <text>
        <r>
          <rPr>
            <sz val="9"/>
            <color indexed="81"/>
            <rFont val="宋体"/>
            <charset val="134"/>
          </rPr>
          <t xml:space="preserve">X:
其中：1、
2、含乡镇住房公积金8%部分280.86万，
3、含县直单位住房公积金8%部分2330.78万元。
共计2611.64万元。</t>
        </r>
      </text>
    </comment>
    <comment ref="AK608" authorId="0">
      <text>
        <r>
          <rPr>
            <sz val="9"/>
            <color indexed="81"/>
            <rFont val="宋体"/>
            <charset val="134"/>
          </rPr>
          <t xml:space="preserve">X:
国有资源有偿使用收入安排的支出4000万元(用于企业改制支出)</t>
        </r>
      </text>
    </comment>
    <comment ref="F618" authorId="2">
      <text>
        <r>
          <rPr>
            <sz val="9"/>
            <color indexed="81"/>
            <rFont val="宋体"/>
            <charset val="134"/>
          </rPr>
          <t xml:space="preserve">1、2017年正常晋级晋档及零星调资634万(全县机关事业部分晋级晋档6600人*80元*12月)；
2、预留2017年精神文明奖3000元/年*10543人(财政在职退休8175人+社保开支退休2158人+新增特岗及公务员140人+国税气象70人)=3163万元，
3、乡镇工作补贴零星增资500人*100元/月*12个月=60万元，
4、城关派出所等单位新增乡镇工作补贴200人*260元/月*12个月=63万元。
5、职级并行零星增资20万元。
6、法检两院增资425万元（法院80人+检察院38人）*3000元/月*12个月=425万。
7、公安局增资702万元195人*3000元/月*12个月=702万元。
8、新增10名公务员（含招录警察）4500元*10*16个月=72万；
9、新增2017年特岗教师100人*4800元/月*4个月=192万-上级补助92万元＝县配套100万，
10、2017年事业单位职称晋升291万（全县事业538人*450元*12个月）；
11、2017年机关及事业正常晋级晋档年增资增加养老、医疗、公积金等1563万元*34.8%=544万，
12、遗属提标52万元（285人*100元*18个月=51.3万）,
13、补缴事业合同制工人养老保险（按退一补一）预计15人*3.7万=56万,
14、公车改革经费1225万（1700*12个月*600元）,
合计：7407万元（此数已列入年初预算并分摊到各部门）
13、工资改革调标增资10000人*300元*12个=3600万元（此数未包括在内）。
合计：7407万元+3600万=11007万元。
以上数字已分摊到部门。</t>
        </r>
      </text>
    </comment>
    <comment ref="G618"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已补缴清.</t>
        </r>
      </text>
    </comment>
    <comment ref="AK619" authorId="2">
      <text>
        <r>
          <rPr>
            <sz val="9"/>
            <color indexed="81"/>
            <rFont val="宋体"/>
            <charset val="134"/>
          </rPr>
          <t xml:space="preserve">
此数含:
1、2015年收费和罚没收入85%比例应返还各部门7541万元,扣除矿管局、征收办和稽核办人员工资、公用经费、养老等保险费共计1480万元在人员经费列支部分，此行矿管局收费列收列支房租、取暖、水利、交通等支出500万元，实际此行收费罚没列收列支5546万元,
2、国有资源有偿使用1855万元，
3、国有资本经营收入300万元。
将以上三项共计7701万元转入各部门，为了同比增长。</t>
        </r>
      </text>
    </comment>
    <comment ref="F620" authorId="3">
      <text>
        <r>
          <rPr>
            <sz val="9"/>
            <color indexed="81"/>
            <rFont val="宋体"/>
            <charset val="134"/>
          </rPr>
          <t xml:space="preserve">Administrator:
此数为 收回2013-2014年专户及单位存量资金冲减2016年支出2736.27万元，</t>
        </r>
      </text>
    </comment>
    <comment ref="AH620" authorId="3">
      <text>
        <r>
          <rPr>
            <sz val="9"/>
            <color indexed="81"/>
            <rFont val="宋体"/>
            <charset val="134"/>
          </rPr>
          <t xml:space="preserve">Administrator:
此数为 收回2015年单位存量资金冲减2017年支出3342.66万元，</t>
        </r>
      </text>
    </comment>
    <comment ref="AK620" authorId="0">
      <text>
        <r>
          <rPr>
            <sz val="9"/>
            <color indexed="81"/>
            <rFont val="宋体"/>
            <charset val="134"/>
          </rPr>
          <t xml:space="preserve">X:
其他收入安排的支出100万元（预计为捐赠收入）。</t>
        </r>
      </text>
    </comment>
    <comment ref="AH630" authorId="2">
      <text>
        <r>
          <rPr>
            <sz val="9"/>
            <color indexed="81"/>
            <rFont val="宋体"/>
            <charset val="134"/>
          </rPr>
          <t xml:space="preserve">mmm:
此款原来在其他支出科目列支176万，</t>
        </r>
      </text>
    </comment>
    <comment ref="AK630" authorId="0">
      <text>
        <r>
          <rPr>
            <sz val="9"/>
            <color indexed="81"/>
            <rFont val="宋体"/>
            <charset val="134"/>
          </rPr>
          <t xml:space="preserve">X:
</t>
        </r>
      </text>
    </comment>
    <comment ref="AK633" authorId="0">
      <text>
        <r>
          <rPr>
            <sz val="9"/>
            <color indexed="81"/>
            <rFont val="宋体"/>
            <charset val="134"/>
          </rPr>
          <t xml:space="preserve">X:
此数含:
   1、2016年非税收入列收列支8490万元（其中：收费罚没4964万元，国有资源有偿使用收入安排支出3310万元，国有资本经营88万元，其他捐赠收入安排支出128万元），
  2、专项支出3544万元（其中：水资源费12万，排污费360万，教育附加1173万，育林基金1万，森林植被恢复费156万元,残疾人就业金96万，农田水利688万,教育资金1058万元）
   3、非税收入可用资金2091万元(其中:国有资源可用1652万,收费罚没可用352万,其他利息收入87万元),
非税收入合计14125万。</t>
        </r>
      </text>
    </comment>
    <comment ref="U636" authorId="2">
      <text>
        <r>
          <rPr>
            <sz val="9"/>
            <color indexed="81"/>
            <rFont val="宋体"/>
            <charset val="134"/>
          </rPr>
          <t xml:space="preserve">地税上划237万，
工商上划39万，
技术监督上划42万
新增2013年粮食财务挂账45万，
城镇土地使用税上解49万，
重点建设资本金上解44万，
出口退税基数   万，
粮食风险基金专项上解43 万，
上解设区市基数198万，
援彊援藏上解2015年经费137万元。
市上解基数-695万，
上解市移动行业2011年营业税基数349万，
</t>
        </r>
      </text>
    </comment>
    <comment ref="AL643" authorId="3">
      <text>
        <r>
          <rPr>
            <sz val="9"/>
            <color indexed="81"/>
            <rFont val="宋体"/>
            <charset val="134"/>
          </rPr>
          <t xml:space="preserve">Administrator:
收回2013-2014年专户及单位存量资金冲减2016年支出安排2736.27万元,</t>
        </r>
      </text>
    </comment>
    <comment ref="AL644" authorId="3">
      <text>
        <r>
          <rPr>
            <sz val="9"/>
            <color indexed="81"/>
            <rFont val="宋体"/>
            <charset val="134"/>
          </rPr>
          <t xml:space="preserve">Administrator:
实际缺口27723万元,从政府性基金调入7723万元,再从上级土地占补平衡指标补助收入调入20000万元..</t>
        </r>
      </text>
    </comment>
    <comment ref="B52" authorId="3">
      <text>
        <r>
          <rPr>
            <sz val="9"/>
            <color indexed="81"/>
            <rFont val="宋体"/>
            <charset val="134"/>
          </rPr>
          <t xml:space="preserve">Administrator:
1、冀财资环[2016]114号551万（含冀财建[2010]94号460万元，冀财资环[2015]146号91万）；
2、冀财资环[2016]115号472万（含冀财建[2010]562号130万元，冀财建[2012]645号246万元，冀财建[2013]506号96万）；
合计1023万元。</t>
        </r>
      </text>
    </comment>
    <comment ref="B60" authorId="3">
      <text>
        <r>
          <rPr>
            <sz val="9"/>
            <color indexed="81"/>
            <rFont val="宋体"/>
            <charset val="134"/>
          </rPr>
          <t xml:space="preserve">Administrator:
冀财资环[2016]114号251万元。</t>
        </r>
      </text>
    </comment>
    <comment ref="E618" authorId="3">
      <text>
        <r>
          <rPr>
            <sz val="9"/>
            <color indexed="81"/>
            <rFont val="宋体"/>
            <charset val="134"/>
          </rPr>
          <t xml:space="preserve">Administrator:
此数为乡镇工资预计数6177.4万元,</t>
        </r>
      </text>
    </comment>
    <comment ref="B73" authorId="3">
      <text>
        <r>
          <rPr>
            <sz val="9"/>
            <color indexed="81"/>
            <rFont val="宋体"/>
            <charset val="134"/>
          </rPr>
          <t xml:space="preserve">Administrator:
此笔调入资金为国土局土地指标款30000万元。</t>
        </r>
      </text>
    </comment>
    <comment ref="E623" authorId="3">
      <text>
        <r>
          <rPr>
            <sz val="9"/>
            <color indexed="81"/>
            <rFont val="宋体"/>
            <charset val="134"/>
          </rPr>
          <t xml:space="preserve">Administrator:
此行全部为乡镇人员支出数</t>
        </r>
      </text>
    </comment>
    <comment ref="O353" authorId="3">
      <text>
        <r>
          <rPr>
            <sz val="9"/>
            <color indexed="81"/>
            <rFont val="宋体"/>
            <charset val="134"/>
          </rPr>
          <t xml:space="preserve">Administrator:
离休干部药费500万元,</t>
        </r>
      </text>
    </comment>
    <comment ref="H633" authorId="3">
      <text>
        <r>
          <rPr>
            <sz val="9"/>
            <color indexed="81"/>
            <rFont val="宋体"/>
            <charset val="134"/>
          </rPr>
          <t xml:space="preserve">Administrator:
职业年金3224.72万元由于财力有限,未列入预算,</t>
        </r>
      </text>
    </comment>
    <comment ref="G633" authorId="3">
      <text>
        <r>
          <rPr>
            <sz val="9"/>
            <color indexed="81"/>
            <rFont val="宋体"/>
            <charset val="134"/>
          </rPr>
          <t xml:space="preserve">Administrator: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但由于2017年财力有限,养老金缺口3553万元未列入预算..</t>
        </r>
      </text>
    </comment>
    <comment ref="F633" authorId="3">
      <text>
        <r>
          <rPr>
            <sz val="9"/>
            <color indexed="81"/>
            <rFont val="宋体"/>
            <charset val="134"/>
          </rPr>
          <t xml:space="preserve">Administrator:
预留调资未含预留2017年增资3600万元.</t>
        </r>
      </text>
    </comment>
  </commentList>
</comments>
</file>

<file path=xl/comments5.xml><?xml version="1.0" encoding="utf-8"?>
<comments xmlns="http://schemas.openxmlformats.org/spreadsheetml/2006/main">
  <authors>
    <author>User</author>
  </authors>
  <commentList>
    <comment ref="F80" authorId="0">
      <text>
        <r>
          <rPr>
            <sz val="9"/>
            <color indexed="81"/>
            <rFont val="宋体"/>
            <charset val="134"/>
          </rPr>
          <t xml:space="preserve">User:
根据领导批示含电话费和网络使用费2.35万，按大客户管理，统一结算。</t>
        </r>
      </text>
    </comment>
    <comment ref="Z80" authorId="0">
      <text>
        <r>
          <rPr>
            <sz val="9"/>
            <color indexed="81"/>
            <rFont val="宋体"/>
            <charset val="134"/>
          </rPr>
          <t xml:space="preserve">User:
含领导批示2013年追加20万元，</t>
        </r>
      </text>
    </comment>
    <comment ref="F81" authorId="0">
      <text>
        <r>
          <rPr>
            <sz val="9"/>
            <color indexed="81"/>
            <rFont val="宋体"/>
            <charset val="134"/>
          </rPr>
          <t xml:space="preserve">User:
根据领导批示含电话费和网络使用费1.2万，按大客户管理，统一结算。</t>
        </r>
      </text>
    </comment>
    <comment ref="N81" authorId="0">
      <text>
        <r>
          <rPr>
            <sz val="9"/>
            <color indexed="81"/>
            <rFont val="宋体"/>
            <charset val="134"/>
          </rPr>
          <t xml:space="preserve">User:
按实际发生用电量和用水量安排钢铜社区水电费60万元包干使用（高岩林局长提意见，高文才书记审批）,2016年预算追加17.57万元,2017年取暖期电费17.43万，</t>
        </r>
      </text>
    </comment>
    <comment ref="Z81" authorId="0">
      <text>
        <r>
          <rPr>
            <sz val="9"/>
            <color indexed="81"/>
            <rFont val="宋体"/>
            <charset val="134"/>
          </rPr>
          <t xml:space="preserve">User:
含2013年追加2万元，</t>
        </r>
      </text>
    </comment>
  </commentList>
</comments>
</file>

<file path=xl/comments6.xml><?xml version="1.0" encoding="utf-8"?>
<comments xmlns="http://schemas.openxmlformats.org/spreadsheetml/2006/main">
  <authors>
    <author>X</author>
  </authors>
  <commentList>
    <comment ref="T4" authorId="0">
      <text>
        <r>
          <rPr>
            <sz val="9"/>
            <color indexed="81"/>
            <rFont val="宋体"/>
            <charset val="134"/>
          </rPr>
          <t xml:space="preserve">X:
含2015年每乡追加5万元维稳经费。原维稳经费每乡6万元，追加后11万元。</t>
        </r>
      </text>
    </comment>
  </commentList>
</comments>
</file>

<file path=xl/comments7.xml><?xml version="1.0" encoding="utf-8"?>
<comments xmlns="http://schemas.openxmlformats.org/spreadsheetml/2006/main">
  <authors>
    <author>X</author>
    <author>Administrator</author>
  </authors>
  <commentList>
    <comment ref="E170" authorId="0">
      <text>
        <r>
          <rPr>
            <sz val="9"/>
            <color indexed="81"/>
            <rFont val="宋体"/>
            <charset val="134"/>
          </rPr>
          <t xml:space="preserve">X:
此数含:教育附加1325万,共计1325万,</t>
        </r>
      </text>
    </comment>
    <comment ref="F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359" authorId="1">
      <text>
        <r>
          <rPr>
            <sz val="9"/>
            <color indexed="81"/>
            <rFont val="宋体"/>
            <charset val="134"/>
          </rPr>
          <t xml:space="preserve">Administrator:
排污费安排903万元.</t>
        </r>
      </text>
    </comment>
    <comment ref="G170" authorId="1">
      <text>
        <r>
          <rPr>
            <sz val="9"/>
            <color indexed="81"/>
            <rFont val="宋体"/>
            <charset val="134"/>
          </rPr>
          <t xml:space="preserve">Administrator:
教育附加安排856万元.</t>
        </r>
      </text>
    </comment>
    <comment ref="G426" authorId="1">
      <text>
        <r>
          <rPr>
            <sz val="9"/>
            <color indexed="81"/>
            <rFont val="宋体"/>
            <charset val="134"/>
          </rPr>
          <t xml:space="preserve">Administrator:
森林植被恢复费收入安排500万元.</t>
        </r>
      </text>
    </comment>
    <comment ref="G442" authorId="1">
      <text>
        <r>
          <rPr>
            <sz val="9"/>
            <color indexed="81"/>
            <rFont val="宋体"/>
            <charset val="134"/>
          </rPr>
          <t xml:space="preserve">Administrator:
计提农田水利建设资金333万元.</t>
        </r>
      </text>
    </comment>
  </commentList>
</comments>
</file>

<file path=xl/comments8.xml><?xml version="1.0" encoding="utf-8"?>
<comments xmlns="http://schemas.openxmlformats.org/spreadsheetml/2006/main">
  <authors>
    <author>X</author>
  </authors>
  <commentList>
    <comment ref="B100" authorId="0">
      <text>
        <r>
          <rPr>
            <sz val="9"/>
            <color indexed="81"/>
            <rFont val="宋体"/>
            <charset val="134"/>
          </rPr>
          <t xml:space="preserve">X:
此数含公安局16名消防人员工资23.79万,</t>
        </r>
      </text>
    </comment>
  </commentList>
</comments>
</file>

<file path=xl/comments9.xml><?xml version="1.0" encoding="utf-8"?>
<comments xmlns="http://schemas.openxmlformats.org/spreadsheetml/2006/main">
  <authors>
    <author>Administrator</author>
    <author>X</author>
  </authors>
  <commentList>
    <comment ref="B8" authorId="0">
      <text>
        <r>
          <rPr>
            <sz val="9"/>
            <color indexed="81"/>
            <rFont val="宋体"/>
            <charset val="134"/>
          </rPr>
          <t xml:space="preserve">Administrator:
扶贫资金2547万元,</t>
        </r>
      </text>
    </comment>
    <comment ref="B9" authorId="1">
      <text>
        <r>
          <rPr>
            <sz val="9"/>
            <color indexed="81"/>
            <rFont val="宋体"/>
            <charset val="134"/>
          </rPr>
          <t xml:space="preserve">X:
高校毕业生补助98.53</t>
        </r>
      </text>
    </comment>
    <comment ref="B21" authorId="0">
      <text>
        <r>
          <rPr>
            <sz val="9"/>
            <color indexed="81"/>
            <rFont val="宋体"/>
            <charset val="134"/>
          </rPr>
          <t xml:space="preserve">此数含,原农机农技员养老补助17.2万,城乡医疗代办补助35万,高校毕业生到村任职7万,农村财会培训6万,市场监管20万。设区市补助县级专款7153万元，合计7238万元。</t>
        </r>
      </text>
    </comment>
  </commentList>
</comments>
</file>

<file path=xl/sharedStrings.xml><?xml version="1.0" encoding="utf-8"?>
<sst xmlns="http://schemas.openxmlformats.org/spreadsheetml/2006/main" count="2001">
  <si>
    <t xml:space="preserve">              涞源县2017年全县预算草案</t>
  </si>
  <si>
    <t xml:space="preserve">                              2017年2月23日涞源县十六届人民代表大会第一次会议</t>
  </si>
  <si>
    <t xml:space="preserve">                   涞源县财政局</t>
  </si>
  <si>
    <r>
      <rPr>
        <b/>
        <sz val="18"/>
        <rFont val="Times New Roman"/>
        <charset val="134"/>
      </rPr>
      <t xml:space="preserve">                                                      </t>
    </r>
    <r>
      <rPr>
        <b/>
        <sz val="18"/>
        <rFont val="宋体"/>
        <charset val="134"/>
      </rPr>
      <t>二〇一七年二月二十三日</t>
    </r>
  </si>
  <si>
    <t>表八</t>
  </si>
  <si>
    <t xml:space="preserve"> </t>
  </si>
  <si>
    <t>2017年政府性基金预算收支表</t>
  </si>
  <si>
    <t>单位：万元</t>
  </si>
  <si>
    <r>
      <rPr>
        <b/>
        <sz val="14"/>
        <rFont val="宋体"/>
        <charset val="134"/>
      </rPr>
      <t>收</t>
    </r>
    <r>
      <rPr>
        <b/>
        <sz val="14"/>
        <rFont val="宋体"/>
        <charset val="134"/>
      </rPr>
      <t>入</t>
    </r>
  </si>
  <si>
    <r>
      <rPr>
        <b/>
        <sz val="14"/>
        <rFont val="宋体"/>
        <charset val="134"/>
      </rPr>
      <t>支</t>
    </r>
    <r>
      <rPr>
        <b/>
        <sz val="14"/>
        <rFont val="宋体"/>
        <charset val="134"/>
      </rPr>
      <t>出</t>
    </r>
  </si>
  <si>
    <r>
      <rPr>
        <b/>
        <sz val="12"/>
        <rFont val="宋体"/>
        <charset val="134"/>
      </rPr>
      <t>项</t>
    </r>
    <r>
      <rPr>
        <b/>
        <sz val="12"/>
        <rFont val="宋体"/>
        <charset val="134"/>
      </rPr>
      <t>目</t>
    </r>
  </si>
  <si>
    <t>上年决算（执行)数</t>
  </si>
  <si>
    <t>预算数</t>
  </si>
  <si>
    <t>预算数为决算（执行）数%</t>
  </si>
  <si>
    <t>一、农网还贷资金收入</t>
  </si>
  <si>
    <t>一、文化体育与传媒支出</t>
  </si>
  <si>
    <t>二、海南省高等级公路车辆通行附加费收入</t>
  </si>
  <si>
    <t xml:space="preserve">    国家电影事业发展专项资金及对应专项债务收入安排的支出</t>
  </si>
  <si>
    <t>三、港口建设费收入</t>
  </si>
  <si>
    <t>二、社会保障和就业支出</t>
  </si>
  <si>
    <t>四、散装水泥专项资金收入</t>
  </si>
  <si>
    <t xml:space="preserve">    大中型水库移民后期扶持基金支出</t>
  </si>
  <si>
    <t>五、新型墙体材料专项基金收入</t>
  </si>
  <si>
    <t xml:space="preserve">    小型水库移民扶助基金及对应专项债务收入安排的支出</t>
  </si>
  <si>
    <t>六、新菜地开发建设基金收入</t>
  </si>
  <si>
    <t>三、节能环保支出</t>
  </si>
  <si>
    <t>七、新增建设用地土地有偿使用费收入</t>
  </si>
  <si>
    <t xml:space="preserve">    可再生能源电价附加收入安排的支出</t>
  </si>
  <si>
    <t>八、南水北调工程建设基金收入</t>
  </si>
  <si>
    <t xml:space="preserve">    废弃电器电子产品处理基金支出</t>
  </si>
  <si>
    <t>九、城市公用事业附加收入</t>
  </si>
  <si>
    <t>四、城乡社区支出</t>
  </si>
  <si>
    <t>十、国有土地收益基金收入</t>
  </si>
  <si>
    <t xml:space="preserve">    国有土地使用权出让收入及对应专项债务收入安排的支出</t>
  </si>
  <si>
    <t>十一、农业土地开发资金收入</t>
  </si>
  <si>
    <t xml:space="preserve">    城市公用事业附加及对应专项债务收入安排的支出</t>
  </si>
  <si>
    <t>十二、国有土地使用权出让收入</t>
  </si>
  <si>
    <t xml:space="preserve">    国有土地收益基金及对应专项债务收入安排的支出</t>
  </si>
  <si>
    <t>十三、大中型水库库区基金收入</t>
  </si>
  <si>
    <t xml:space="preserve">    农业土地开发资金及对应专项债务收入安排的支出</t>
  </si>
  <si>
    <t>十四、彩票公益金收入</t>
  </si>
  <si>
    <t xml:space="preserve">    新增建设用地有偿使用费及对应专项债务收入安排的支出</t>
  </si>
  <si>
    <t>十五、城市基础设施配套费收入</t>
  </si>
  <si>
    <t xml:space="preserve">    城市基础设施配套费及对应专项债务收入安排的支出</t>
  </si>
  <si>
    <t>十六、小型水库移民扶助基金收入</t>
  </si>
  <si>
    <t xml:space="preserve">    污水处理费收入及对应专项债务收入安排的支出</t>
  </si>
  <si>
    <t>十七、国家重大水利工程建设基金收入</t>
  </si>
  <si>
    <t>五、农林水支出</t>
  </si>
  <si>
    <t>十八、车辆通行费</t>
  </si>
  <si>
    <t xml:space="preserve">    新菜地开发建设基金及对应专项债务收入安排的支出</t>
  </si>
  <si>
    <t>十九、污水处理费收入</t>
  </si>
  <si>
    <t xml:space="preserve">    大中型水库库区基金及对应债务专著收入安排的支出</t>
  </si>
  <si>
    <t>二十、彩票发行机构和彩票销售机构的业务费用</t>
  </si>
  <si>
    <t xml:space="preserve">    三峡水库库区基金支出</t>
  </si>
  <si>
    <t>二十一、其他政府性基金收入</t>
  </si>
  <si>
    <t xml:space="preserve">    南水北调工程基金及对应专项债务收入安排的支出</t>
  </si>
  <si>
    <t xml:space="preserve">    国家重大水利工程建设基金及对应专项债务收入安排的支出</t>
  </si>
  <si>
    <t>六、交通运输支出</t>
  </si>
  <si>
    <t xml:space="preserve">    铁路运输</t>
  </si>
  <si>
    <t xml:space="preserve">    海南省高等级公路车辆通行附加费及对应专项债务收入安排的支出</t>
  </si>
  <si>
    <t xml:space="preserve">    车辆通行费及对应专项债务收入安排的支出</t>
  </si>
  <si>
    <t xml:space="preserve">    港口建设费及对应债务收入安排的支出</t>
  </si>
  <si>
    <t xml:space="preserve">    铁路建设基金支出</t>
  </si>
  <si>
    <t xml:space="preserve">    船舶油污损害赔偿基金支出</t>
  </si>
  <si>
    <t xml:space="preserve">    民航发展基金支出</t>
  </si>
  <si>
    <t>七、资源勘探信息等支出</t>
  </si>
  <si>
    <t xml:space="preserve">    散装水泥专项资金及对应专项债务收入安排的支出</t>
  </si>
  <si>
    <t xml:space="preserve">    新型墙体材料专项基金及对应专项债务收入安排的支出</t>
  </si>
  <si>
    <t xml:space="preserve">    农网还贷资金支出</t>
  </si>
  <si>
    <t>八、商业服务业等支出</t>
  </si>
  <si>
    <t xml:space="preserve">    旅游发展基金支出</t>
  </si>
  <si>
    <t>九、其他支出</t>
  </si>
  <si>
    <t xml:space="preserve">    其他政府性基金及对应专项债务收入安排的支出</t>
  </si>
  <si>
    <t xml:space="preserve">    彩票发行销售机构业务费安排的支出</t>
  </si>
  <si>
    <t xml:space="preserve">    彩票公益金及对应专项债务收入安排的支出</t>
  </si>
  <si>
    <t>十、债务付息支出</t>
  </si>
  <si>
    <t>十一、债务发行费用支出</t>
  </si>
  <si>
    <t>收入合计</t>
  </si>
  <si>
    <t>支出合计</t>
  </si>
  <si>
    <t>转移性收入</t>
  </si>
  <si>
    <t>转移性支出</t>
  </si>
  <si>
    <t xml:space="preserve">  政府性基金转移收入</t>
  </si>
  <si>
    <t xml:space="preserve">  政府性基金转移支付</t>
  </si>
  <si>
    <t xml:space="preserve">    政府性基金补助收入</t>
  </si>
  <si>
    <t xml:space="preserve">    政府性基金补助支出</t>
  </si>
  <si>
    <t xml:space="preserve">    政府性基金上解收入</t>
  </si>
  <si>
    <t xml:space="preserve">    政府性基金上解支出</t>
  </si>
  <si>
    <t xml:space="preserve">  上年结余收入</t>
  </si>
  <si>
    <t xml:space="preserve"> 调出资金</t>
  </si>
  <si>
    <t xml:space="preserve">  调入资金</t>
  </si>
  <si>
    <t xml:space="preserve"> 年终结余</t>
  </si>
  <si>
    <t xml:space="preserve">    其中：地方政府性基金调入专项收入</t>
  </si>
  <si>
    <t>地方政府专项债务还本支出</t>
  </si>
  <si>
    <t xml:space="preserve">  地方政府专项债务收入</t>
  </si>
  <si>
    <r>
      <rPr>
        <sz val="11"/>
        <rFont val="宋体"/>
        <charset val="134"/>
      </rPr>
      <t xml:space="preserve"> </t>
    </r>
    <r>
      <rPr>
        <sz val="11"/>
        <rFont val="宋体"/>
        <charset val="134"/>
      </rPr>
      <t xml:space="preserve"> </t>
    </r>
    <r>
      <rPr>
        <sz val="11"/>
        <rFont val="宋体"/>
        <charset val="134"/>
      </rPr>
      <t>地方政府专项债券转贷收入</t>
    </r>
  </si>
  <si>
    <t>收入总计</t>
  </si>
  <si>
    <t>支出总计</t>
  </si>
  <si>
    <t>表九</t>
  </si>
  <si>
    <t>2017年政府性基金预算收支明细表</t>
  </si>
  <si>
    <t xml:space="preserve">      资助国产影片放映</t>
  </si>
  <si>
    <t xml:space="preserve">      资助城市影院</t>
  </si>
  <si>
    <t xml:space="preserve">      资助少数民族电影译制</t>
  </si>
  <si>
    <t xml:space="preserve">      其他国家电影事业发展专项资金支出</t>
  </si>
  <si>
    <t xml:space="preserve">      移民补助</t>
  </si>
  <si>
    <t xml:space="preserve">      基础设施建设和经济发展</t>
  </si>
  <si>
    <t xml:space="preserve">      其他大中型水库移民后期扶持基金支出</t>
  </si>
  <si>
    <t xml:space="preserve">  土地出让价款收入</t>
  </si>
  <si>
    <t xml:space="preserve">  补缴的土地价款</t>
  </si>
  <si>
    <t xml:space="preserve">  划拨土地收入</t>
  </si>
  <si>
    <t xml:space="preserve">      其他小型水库移民扶助基金支出</t>
  </si>
  <si>
    <r>
      <rPr>
        <sz val="11"/>
        <rFont val="宋体"/>
        <charset val="134"/>
      </rPr>
      <t xml:space="preserve"> </t>
    </r>
    <r>
      <rPr>
        <sz val="11"/>
        <rFont val="宋体"/>
        <charset val="134"/>
      </rPr>
      <t xml:space="preserve"> </t>
    </r>
    <r>
      <rPr>
        <sz val="11"/>
        <rFont val="宋体"/>
        <charset val="134"/>
      </rPr>
      <t>缴纳新增建设用地土地有偿使用费</t>
    </r>
  </si>
  <si>
    <t xml:space="preserve">  其他土地出让收入</t>
  </si>
  <si>
    <r>
      <rPr>
        <sz val="11"/>
        <rFont val="宋体"/>
        <charset val="134"/>
      </rPr>
      <t xml:space="preserve">   </t>
    </r>
    <r>
      <rPr>
        <sz val="11"/>
        <rFont val="宋体"/>
        <charset val="134"/>
      </rPr>
      <t xml:space="preserve">  </t>
    </r>
    <r>
      <rPr>
        <sz val="11"/>
        <rFont val="宋体"/>
        <charset val="134"/>
      </rPr>
      <t xml:space="preserve"> 回收处理费用补贴</t>
    </r>
  </si>
  <si>
    <t xml:space="preserve">  福利彩票公益金收入</t>
  </si>
  <si>
    <r>
      <rPr>
        <sz val="11"/>
        <rFont val="宋体"/>
        <charset val="134"/>
      </rPr>
      <t xml:space="preserve"> </t>
    </r>
    <r>
      <rPr>
        <sz val="11"/>
        <rFont val="宋体"/>
        <charset val="134"/>
      </rPr>
      <t xml:space="preserve"> </t>
    </r>
    <r>
      <rPr>
        <sz val="11"/>
        <rFont val="宋体"/>
        <charset val="134"/>
      </rPr>
      <t xml:space="preserve">    信息系统建设</t>
    </r>
  </si>
  <si>
    <t xml:space="preserve">  体育彩票公益金收入</t>
  </si>
  <si>
    <r>
      <rPr>
        <sz val="11"/>
        <rFont val="宋体"/>
        <charset val="134"/>
      </rPr>
      <t xml:space="preserve">    </t>
    </r>
    <r>
      <rPr>
        <sz val="11"/>
        <rFont val="宋体"/>
        <charset val="134"/>
      </rPr>
      <t xml:space="preserve">  </t>
    </r>
    <r>
      <rPr>
        <sz val="11"/>
        <rFont val="宋体"/>
        <charset val="134"/>
      </rPr>
      <t>基金征管经费</t>
    </r>
  </si>
  <si>
    <r>
      <rPr>
        <sz val="11"/>
        <rFont val="宋体"/>
        <charset val="134"/>
      </rPr>
      <t xml:space="preserve">    </t>
    </r>
    <r>
      <rPr>
        <sz val="11"/>
        <rFont val="宋体"/>
        <charset val="134"/>
      </rPr>
      <t xml:space="preserve">  </t>
    </r>
    <r>
      <rPr>
        <sz val="11"/>
        <rFont val="宋体"/>
        <charset val="134"/>
      </rPr>
      <t>其他废弃电器电子产品处理基金支出</t>
    </r>
  </si>
  <si>
    <t xml:space="preserve">  南水北调工程建设资金</t>
  </si>
  <si>
    <t xml:space="preserve">      征地和拆迁补偿支出</t>
  </si>
  <si>
    <t xml:space="preserve">  三峡工程后续工作资金</t>
  </si>
  <si>
    <t xml:space="preserve">      土地开发支出</t>
  </si>
  <si>
    <t xml:space="preserve">  省级重大水利工程建设资金</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</si>
  <si>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</si>
  <si>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</si>
  <si>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</si>
  <si>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</si>
  <si>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</si>
  <si>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</si>
  <si>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</si>
  <si>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r>
      <rPr>
        <sz val="11"/>
        <color indexed="8"/>
        <rFont val="宋体"/>
        <charset val="134"/>
      </rPr>
      <t xml:space="preserve">    </t>
    </r>
    <r>
      <rPr>
        <sz val="11"/>
        <color indexed="8"/>
        <rFont val="宋体"/>
        <charset val="134"/>
      </rPr>
      <t xml:space="preserve">  </t>
    </r>
    <r>
      <rPr>
        <sz val="11"/>
        <color indexed="8"/>
        <rFont val="宋体"/>
        <charset val="134"/>
      </rPr>
      <t>公共租赁住房支出</t>
    </r>
  </si>
  <si>
    <t xml:space="preserve">      保障性住房租金补贴</t>
  </si>
  <si>
    <t xml:space="preserve">     其他国有土地使用权出让收入安排的支出</t>
  </si>
  <si>
    <t xml:space="preserve">      城市公共设施</t>
  </si>
  <si>
    <t xml:space="preserve">      城市环境卫生</t>
  </si>
  <si>
    <t xml:space="preserve">      公有房屋</t>
  </si>
  <si>
    <t xml:space="preserve">      城市防洪</t>
  </si>
  <si>
    <t xml:space="preserve">      其他城市公用事业附加安排的支出</t>
  </si>
  <si>
    <t xml:space="preserve">      其他国有土地收益基金支出</t>
  </si>
  <si>
    <t xml:space="preserve">      耕地开发专项支出</t>
  </si>
  <si>
    <t xml:space="preserve">      基本农田建设和保护支出</t>
  </si>
  <si>
    <t xml:space="preserve">      土地整理支出</t>
  </si>
  <si>
    <t xml:space="preserve">      用于地震灾后恢复重建的支出</t>
  </si>
  <si>
    <t xml:space="preserve">      其他新增建设用地有偿使用费安排的支出</t>
  </si>
  <si>
    <t xml:space="preserve">      其他城市基础设施配套费安排的支出</t>
  </si>
  <si>
    <t xml:space="preserve">      开发新菜地工程</t>
  </si>
  <si>
    <t xml:space="preserve">      改造老菜地工程</t>
  </si>
  <si>
    <t xml:space="preserve">      设备购置</t>
  </si>
  <si>
    <t xml:space="preserve">      技术培训与推广</t>
  </si>
  <si>
    <t xml:space="preserve">      其他新菜地开发建设基金支出</t>
  </si>
  <si>
    <t xml:space="preserve">    大中型水库库区基金及对应专项债务收入安排的支出</t>
  </si>
  <si>
    <t xml:space="preserve">      解决移民遗留问题</t>
  </si>
  <si>
    <t xml:space="preserve">      库区防护工程维护</t>
  </si>
  <si>
    <t xml:space="preserve">      其他大中型水库库区基金支出</t>
  </si>
  <si>
    <t xml:space="preserve">      库区维护和管理</t>
  </si>
  <si>
    <t xml:space="preserve">      其他三峡水库库区基金支出</t>
  </si>
  <si>
    <t xml:space="preserve">      南水北调工程建设</t>
  </si>
  <si>
    <t xml:space="preserve">      偿还南水北调工程贷款本息</t>
  </si>
  <si>
    <t xml:space="preserve">      三峡工程后续工作</t>
  </si>
  <si>
    <t xml:space="preserve">      地方重大水利工程建设</t>
  </si>
  <si>
    <t xml:space="preserve">      其他重大水利工程建设基金支出</t>
  </si>
  <si>
    <r>
      <rPr>
        <sz val="11"/>
        <rFont val="宋体"/>
        <charset val="134"/>
      </rPr>
      <t xml:space="preserve">    </t>
    </r>
    <r>
      <rPr>
        <sz val="11"/>
        <rFont val="宋体"/>
        <charset val="134"/>
      </rPr>
      <t xml:space="preserve">  </t>
    </r>
    <r>
      <rPr>
        <sz val="11"/>
        <rFont val="宋体"/>
        <charset val="134"/>
      </rPr>
      <t>铁路资产变现收入安排的支出</t>
    </r>
  </si>
  <si>
    <t xml:space="preserve">      公路建设</t>
  </si>
  <si>
    <t xml:space="preserve">      公路养护</t>
  </si>
  <si>
    <t xml:space="preserve">      公路还贷</t>
  </si>
  <si>
    <t xml:space="preserve">      其他海南省高等级公路车辆通行附加费安排的支出</t>
  </si>
  <si>
    <t xml:space="preserve">      政府还贷公路养护</t>
  </si>
  <si>
    <t xml:space="preserve">      政府还贷公路管理</t>
  </si>
  <si>
    <t xml:space="preserve">      其他车辆通行费安排的支出</t>
  </si>
  <si>
    <t xml:space="preserve">      港口设施</t>
  </si>
  <si>
    <t xml:space="preserve">      航道建设和维护</t>
  </si>
  <si>
    <t xml:space="preserve">      航运保障系统建设</t>
  </si>
  <si>
    <t xml:space="preserve">      其他港口建设费安排的支出</t>
  </si>
  <si>
    <t xml:space="preserve">      铁路建设投资</t>
  </si>
  <si>
    <t xml:space="preserve">      购置铁路机车车辆</t>
  </si>
  <si>
    <t xml:space="preserve">      铁路还贷</t>
  </si>
  <si>
    <t xml:space="preserve">      建设项目铺底资金</t>
  </si>
  <si>
    <t xml:space="preserve">      勘测设计</t>
  </si>
  <si>
    <t xml:space="preserve">      注册资本金</t>
  </si>
  <si>
    <t xml:space="preserve">      周转资金</t>
  </si>
  <si>
    <t xml:space="preserve">      其他铁路建设基金支出</t>
  </si>
  <si>
    <t xml:space="preserve">      应急处置费用</t>
  </si>
  <si>
    <t xml:space="preserve">      控制清除污染</t>
  </si>
  <si>
    <t xml:space="preserve">      损失补偿</t>
  </si>
  <si>
    <t xml:space="preserve">      生态恢复</t>
  </si>
  <si>
    <t xml:space="preserve">      监视监测</t>
  </si>
  <si>
    <t xml:space="preserve">      其他船舶油污损害赔偿基金支出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</si>
  <si>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</si>
  <si>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</si>
  <si>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</si>
  <si>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</si>
  <si>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</si>
  <si>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</si>
  <si>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</si>
  <si>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</si>
  <si>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建设专用设施</t>
  </si>
  <si>
    <t xml:space="preserve">      专用设备购置和维修</t>
  </si>
  <si>
    <t xml:space="preserve">      贷款贴息</t>
  </si>
  <si>
    <t xml:space="preserve">      技术研发与推广</t>
  </si>
  <si>
    <t xml:space="preserve">      宣传</t>
  </si>
  <si>
    <t xml:space="preserve">      其他散装水泥专项资金支出</t>
  </si>
  <si>
    <t xml:space="preserve">      技改贴息和补助</t>
  </si>
  <si>
    <t xml:space="preserve">      技术研发和推广</t>
  </si>
  <si>
    <t xml:space="preserve">      示范项目补贴</t>
  </si>
  <si>
    <t xml:space="preserve">      宣传和培训</t>
  </si>
  <si>
    <t xml:space="preserve">      其他新型墙体材料专项基金支出</t>
  </si>
  <si>
    <t xml:space="preserve">      地方农网还贷资金支出</t>
  </si>
  <si>
    <t xml:space="preserve">      其他农网还贷资金支出</t>
  </si>
  <si>
    <t xml:space="preserve">      宣传促销</t>
  </si>
  <si>
    <t xml:space="preserve">      行业规划</t>
  </si>
  <si>
    <t xml:space="preserve">      旅游事业补助</t>
  </si>
  <si>
    <t xml:space="preserve">      地方旅游开发项目补助</t>
  </si>
  <si>
    <t xml:space="preserve">      其他旅游发展基金支出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</si>
  <si>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</si>
  <si>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</si>
  <si>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</si>
  <si>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</si>
  <si>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</si>
  <si>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</si>
  <si>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</si>
  <si>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</si>
  <si>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</si>
  <si>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</si>
  <si>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</si>
  <si>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</si>
  <si>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</si>
  <si>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</si>
  <si>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</si>
  <si>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</si>
  <si>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用于城乡医疗求助的的彩票公益金支出</t>
  </si>
  <si>
    <t xml:space="preserve">      用于其他社会公益事业的彩票公益金支出</t>
  </si>
  <si>
    <t>表十</t>
  </si>
  <si>
    <t>2017年地方政府性基金调入专项收入预算表</t>
  </si>
  <si>
    <t>单位：亿元</t>
  </si>
  <si>
    <t>项       目</t>
  </si>
  <si>
    <t>上年执行数</t>
  </si>
  <si>
    <t>一、海南省高等级公路车辆通行附加费调入专项收入</t>
  </si>
  <si>
    <t>二、港口建设费调入专项收入</t>
  </si>
  <si>
    <t>三、散装水泥专项资金调入专项收入</t>
  </si>
  <si>
    <t>四、新型墙体材料专项基金调入专项收入</t>
  </si>
  <si>
    <t>五、国家电影事业发展专项资金调入专项收入</t>
  </si>
  <si>
    <t>六、新菜地开发建设基金调入专项收入</t>
  </si>
  <si>
    <t>七、新增建设用地土地有偿使用费调入专项收入</t>
  </si>
  <si>
    <t>八、南水北调工程基金调入专项收入</t>
  </si>
  <si>
    <t>九、政府住房基金调入专项收入</t>
  </si>
  <si>
    <t>十、城市公用事业附加调入专项收入</t>
  </si>
  <si>
    <t>十一、国有土地使用权出让金调入专项收入</t>
  </si>
  <si>
    <t>十二、国有土地收益基金调入专项收入</t>
  </si>
  <si>
    <t>十三、农业土地开发资金调入专项收入</t>
  </si>
  <si>
    <t>十四、大中型水库库区基金调入专项收入</t>
  </si>
  <si>
    <t>十五、彩票公益金调入专项收入</t>
  </si>
  <si>
    <t>十六、城市基础设施配套费调入专项收入</t>
  </si>
  <si>
    <t>十七、小型水库移民扶助基金调入专项收入</t>
  </si>
  <si>
    <t>十八、国家重大水利工程建设基金调入专项收入</t>
  </si>
  <si>
    <t>十九、车辆通行费调入专项收入</t>
  </si>
  <si>
    <t>二十、污水处理费调入专项收入</t>
  </si>
  <si>
    <t>廿一、其他政府性基金调入专项收入</t>
  </si>
  <si>
    <t xml:space="preserve"> 地 方 政 府 性 基 金 调 入 专 项 收 入</t>
  </si>
  <si>
    <t>表十一</t>
  </si>
  <si>
    <t>2017年政府性基金预算支出资金来源情况表</t>
  </si>
  <si>
    <t>项目</t>
  </si>
  <si>
    <t>合计</t>
  </si>
  <si>
    <t>当年预算收入</t>
  </si>
  <si>
    <t>政府性基金转移支付收入</t>
  </si>
  <si>
    <t>上年结余</t>
  </si>
  <si>
    <t>调入资金</t>
  </si>
  <si>
    <t>其他资金</t>
  </si>
  <si>
    <t>二〇一七年财政一般预算收支简表（一）</t>
  </si>
  <si>
    <t xml:space="preserve">  2017年2月23日涞源县十六届人民代表大会第一次会议通过预算    </t>
  </si>
  <si>
    <t xml:space="preserve"> 单位：万元</t>
  </si>
  <si>
    <t>收        入</t>
  </si>
  <si>
    <t>支          出</t>
  </si>
  <si>
    <t>项    目</t>
  </si>
  <si>
    <t>功能分类</t>
  </si>
  <si>
    <t>经济分类</t>
  </si>
  <si>
    <t>一、国税</t>
  </si>
  <si>
    <t>一、一般公共服务</t>
  </si>
  <si>
    <t>一、工资福利支出</t>
  </si>
  <si>
    <t xml:space="preserve">    其中：所得税</t>
  </si>
  <si>
    <t>二、国防</t>
  </si>
  <si>
    <t>二、商品和服务支出</t>
  </si>
  <si>
    <t>二、地税</t>
  </si>
  <si>
    <t>三、公共安全</t>
  </si>
  <si>
    <t>三、对个人和家庭的补助</t>
  </si>
  <si>
    <t>三、财政</t>
  </si>
  <si>
    <t>四、教育</t>
  </si>
  <si>
    <t>四、对企事业单位的补助</t>
  </si>
  <si>
    <t xml:space="preserve">   其中： 行政性收费收入</t>
  </si>
  <si>
    <t>五、科学技术</t>
  </si>
  <si>
    <t>五、赠与</t>
  </si>
  <si>
    <t xml:space="preserve">          罚没收入</t>
  </si>
  <si>
    <t>六、文化体育与传媒</t>
  </si>
  <si>
    <t>六、债务利息支出</t>
  </si>
  <si>
    <t xml:space="preserve">          国有资源有偿使用收入</t>
  </si>
  <si>
    <t>七、社会保障和就业</t>
  </si>
  <si>
    <t>七、债务还本支出</t>
  </si>
  <si>
    <t xml:space="preserve">          排污费收入</t>
  </si>
  <si>
    <t>八、医疗卫生与计划生育支出</t>
  </si>
  <si>
    <t>八、基本建设支出</t>
  </si>
  <si>
    <t xml:space="preserve">          教育附加收入</t>
  </si>
  <si>
    <t>九、节能环保</t>
  </si>
  <si>
    <t>九、其他资本性支出</t>
  </si>
  <si>
    <t xml:space="preserve">          广告收入</t>
  </si>
  <si>
    <t>十、城乡社区事务</t>
  </si>
  <si>
    <t>十、贷款转贷及产权参股</t>
  </si>
  <si>
    <t xml:space="preserve">          森林植被恢复费收入</t>
  </si>
  <si>
    <t>十一、农林水事务</t>
  </si>
  <si>
    <t>十一、其他支出</t>
  </si>
  <si>
    <t xml:space="preserve">          农田水利建设资金收入</t>
  </si>
  <si>
    <t>十二、交通运输</t>
  </si>
  <si>
    <t xml:space="preserve">          教育资金收入</t>
  </si>
  <si>
    <t>十三、资源勘探信息等事务</t>
  </si>
  <si>
    <t xml:space="preserve">          政府住房基金收入</t>
  </si>
  <si>
    <t>十四、商业服务业等事务</t>
  </si>
  <si>
    <t xml:space="preserve">          残疾人就业保障金收入</t>
  </si>
  <si>
    <t>十五、国土资源气象等事务</t>
  </si>
  <si>
    <t xml:space="preserve">          其他收入</t>
  </si>
  <si>
    <t>十六、住房保障支出</t>
  </si>
  <si>
    <t>总收入合计</t>
  </si>
  <si>
    <t>十七、粮油物质管理事务</t>
  </si>
  <si>
    <t xml:space="preserve"> 地方一般预算收入</t>
  </si>
  <si>
    <t>十八、预备费</t>
  </si>
  <si>
    <t xml:space="preserve">         其中：税收收入</t>
  </si>
  <si>
    <t>十九、国债还本付息支出</t>
  </si>
  <si>
    <t xml:space="preserve">               非税收入</t>
  </si>
  <si>
    <t>二十、其他支出</t>
  </si>
  <si>
    <t xml:space="preserve"> 转移性收入</t>
  </si>
  <si>
    <t xml:space="preserve">消费税和增值税税收返还 </t>
  </si>
  <si>
    <t>中央所得税基数返还</t>
  </si>
  <si>
    <t>成品油价格税费改革转移支付</t>
  </si>
  <si>
    <t>一般预算支出小计</t>
  </si>
  <si>
    <t>均衡性转移支付补助</t>
  </si>
  <si>
    <t>调整工资转移支付补助</t>
  </si>
  <si>
    <t>农村税费改革转移支付补助</t>
  </si>
  <si>
    <t>取消农业特产税降低农业税率转移支付补助</t>
  </si>
  <si>
    <t xml:space="preserve">  转移性支出</t>
  </si>
  <si>
    <t>生态功能区转移支付</t>
  </si>
  <si>
    <t>基本财力保障转移支付</t>
  </si>
  <si>
    <t xml:space="preserve"> 专项上解支出</t>
  </si>
  <si>
    <t>不同级政府间转移性支出</t>
  </si>
  <si>
    <t xml:space="preserve">   结算补助</t>
  </si>
  <si>
    <t xml:space="preserve">   农村公路养护工程补助</t>
  </si>
  <si>
    <t xml:space="preserve">   2002四税基数返还</t>
  </si>
  <si>
    <t xml:space="preserve">   中央对地方审计补助</t>
  </si>
  <si>
    <t xml:space="preserve">   工商质监下划基数</t>
  </si>
  <si>
    <t>其他一般转移支付补助</t>
  </si>
  <si>
    <t xml:space="preserve"> 调入资金</t>
  </si>
  <si>
    <t xml:space="preserve"> 调入预算稳定调节基金</t>
  </si>
  <si>
    <t>收  入  合  计</t>
  </si>
  <si>
    <t>功能分类支出合计</t>
  </si>
  <si>
    <t>经济分类支出合计</t>
  </si>
  <si>
    <t>二〇一七年基金预算收支总表(七)</t>
  </si>
  <si>
    <t xml:space="preserve">      2017年2月23日涞源县十六届人民代表大会第一次会议通过预算    </t>
  </si>
  <si>
    <t xml:space="preserve">     　                                                </t>
  </si>
  <si>
    <t>支         出</t>
  </si>
  <si>
    <t xml:space="preserve"> 一、社保基金收入</t>
  </si>
  <si>
    <t>一、社会保障和就业</t>
  </si>
  <si>
    <t>一、对个人和家庭的补助</t>
  </si>
  <si>
    <t xml:space="preserve"> 二、 政府性基金收入</t>
  </si>
  <si>
    <t>其中：社保基金支出</t>
  </si>
  <si>
    <t>其中: 国有土地使用权出让收入</t>
  </si>
  <si>
    <t>三、城乡社区事务</t>
  </si>
  <si>
    <t>三、其他资本性支出</t>
  </si>
  <si>
    <t xml:space="preserve">      土地出让业务费</t>
  </si>
  <si>
    <t>其中：征地和拆迁补偿支出</t>
  </si>
  <si>
    <t>四、其他支出</t>
  </si>
  <si>
    <t xml:space="preserve">      铁路建设费</t>
  </si>
  <si>
    <t xml:space="preserve">     城市公共设施支出</t>
  </si>
  <si>
    <t>五、调出资金</t>
  </si>
  <si>
    <t xml:space="preserve">      农业土地开发</t>
  </si>
  <si>
    <t xml:space="preserve">     污水处理费安排支出</t>
  </si>
  <si>
    <t xml:space="preserve">      国有土地收益基金</t>
  </si>
  <si>
    <t>五、其他支出</t>
  </si>
  <si>
    <t xml:space="preserve">      其他国有土地出让收入</t>
  </si>
  <si>
    <t>其中：福利彩票公益金</t>
  </si>
  <si>
    <t xml:space="preserve">      新型墙体材料专项基金</t>
  </si>
  <si>
    <t xml:space="preserve">      体育彩票公益金</t>
  </si>
  <si>
    <t xml:space="preserve">      城市公用事业附加</t>
  </si>
  <si>
    <t>六、调出资金</t>
  </si>
  <si>
    <t xml:space="preserve">      福利彩票公益金</t>
  </si>
  <si>
    <t>其中：土地出让金净收益</t>
  </si>
  <si>
    <t xml:space="preserve">      城市基础设施配套费</t>
  </si>
  <si>
    <t xml:space="preserve">      农业土地开发资金</t>
  </si>
  <si>
    <t xml:space="preserve">      污水处理费</t>
  </si>
  <si>
    <t xml:space="preserve">      土地出让金</t>
  </si>
  <si>
    <t xml:space="preserve">      其他国有土地出让金</t>
  </si>
  <si>
    <t xml:space="preserve">     新型墙体材料专项基金</t>
  </si>
  <si>
    <t xml:space="preserve">      铁路建设资金支出</t>
  </si>
  <si>
    <t>七、债务付息支出</t>
  </si>
  <si>
    <t>合    计</t>
  </si>
  <si>
    <r>
      <rPr>
        <sz val="9"/>
        <rFont val="仿宋_GB2312"/>
        <charset val="134"/>
      </rPr>
      <t>2016年定向承销置换专项债券利息23.85万元(</t>
    </r>
    <r>
      <rPr>
        <sz val="9"/>
        <color rgb="FFFF0000"/>
        <rFont val="仿宋_GB2312"/>
        <charset val="134"/>
      </rPr>
      <t>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t>
    </r>
    <r>
      <rPr>
        <sz val="9"/>
        <rFont val="仿宋_GB2312"/>
        <charset val="134"/>
      </rPr>
      <t>），</t>
    </r>
  </si>
  <si>
    <r>
      <rPr>
        <sz val="9"/>
        <rFont val="仿宋_GB2312"/>
        <charset val="134"/>
      </rPr>
      <t>定向承销置换专项债券利息151.94万元(</t>
    </r>
    <r>
      <rPr>
        <sz val="9"/>
        <color rgb="FFFF0000"/>
        <rFont val="仿宋_GB2312"/>
        <charset val="134"/>
      </rPr>
      <t>3年期,还本时间为2019年8月16日.年利息:一般债券本金5545万*年利率2.74%=年利息151.94万元），</t>
    </r>
  </si>
  <si>
    <r>
      <rPr>
        <sz val="9"/>
        <rFont val="仿宋_GB2312"/>
        <charset val="134"/>
      </rPr>
      <t>2015年8月28日第二批定向承销发行置换专项债券利息26.96万元（</t>
    </r>
    <r>
      <rPr>
        <sz val="9"/>
        <color rgb="FFFF0000"/>
        <rFont val="仿宋_GB2312"/>
        <charset val="134"/>
      </rPr>
      <t>3年期,利息按年支付,每年的8月28日付息,还本时间为2018年8月28日.其中:一般债本金916万*年利率3.37%=年利息30.87万元,专项债券本金800万*3.37%=年利息26.96万元列入基金偿还</t>
    </r>
    <r>
      <rPr>
        <sz val="9"/>
        <rFont val="仿宋_GB2312"/>
        <charset val="134"/>
      </rPr>
      <t>)</t>
    </r>
  </si>
  <si>
    <t>提前下达基金专款</t>
  </si>
  <si>
    <t>支持乡村学校少年宫建设44万元,</t>
  </si>
  <si>
    <t>专项体彩公益金2万,</t>
  </si>
  <si>
    <t>养老服务体系建设经费68万元</t>
  </si>
  <si>
    <t>合计114万元</t>
  </si>
  <si>
    <t>二〇一七年财政一般预算收支总表（二）</t>
  </si>
  <si>
    <t>收         入</t>
  </si>
  <si>
    <t>本  级  财  政  公  共  预  算  支  出</t>
  </si>
  <si>
    <t>上级专款</t>
  </si>
  <si>
    <t>公共财政预算支出总计</t>
  </si>
  <si>
    <t>项     目</t>
  </si>
  <si>
    <t>功能分类项目</t>
  </si>
  <si>
    <t>功能分类预算数</t>
  </si>
  <si>
    <t>经济分类项目</t>
  </si>
  <si>
    <t>经济分类合计</t>
  </si>
  <si>
    <t>本年下达</t>
  </si>
  <si>
    <t>上年结转专款</t>
  </si>
  <si>
    <t>财政供养人员支出</t>
  </si>
  <si>
    <t>商品和服务支出</t>
  </si>
  <si>
    <t>专项支出</t>
  </si>
  <si>
    <t>费税改革支出</t>
  </si>
  <si>
    <t>收费罚没及国有资源有偿使用收入安排支出</t>
  </si>
  <si>
    <t>一般转移支付安排的专款支出</t>
  </si>
  <si>
    <t>专项转移支付安排的支出</t>
  </si>
  <si>
    <t>工资福利支出</t>
  </si>
  <si>
    <t>对个人和家庭补助</t>
  </si>
  <si>
    <t>人员支出小计</t>
  </si>
  <si>
    <t>正常公用支出</t>
  </si>
  <si>
    <t>专项公用支出</t>
  </si>
  <si>
    <t>小计</t>
  </si>
  <si>
    <t>上解支出</t>
  </si>
  <si>
    <t>其他工资福利支出</t>
  </si>
  <si>
    <t>劳务费</t>
  </si>
  <si>
    <t>其他商品和服务支出</t>
  </si>
  <si>
    <t>其他对个人和家庭的补贴</t>
  </si>
  <si>
    <t>其他资本性支出</t>
  </si>
  <si>
    <t>对企事业单位补贴</t>
  </si>
  <si>
    <t>债务还本及利息支出</t>
  </si>
  <si>
    <t>其他支出</t>
  </si>
  <si>
    <t>工资</t>
  </si>
  <si>
    <t>预留调资</t>
  </si>
  <si>
    <t>基本养老保险</t>
  </si>
  <si>
    <t>职业年金</t>
  </si>
  <si>
    <t>基本医疗保险</t>
  </si>
  <si>
    <t>工伤保险</t>
  </si>
  <si>
    <t>生育保险</t>
  </si>
  <si>
    <t>离退休费</t>
  </si>
  <si>
    <t>遗属</t>
  </si>
  <si>
    <t>生活补贴</t>
  </si>
  <si>
    <t>公费医疗</t>
  </si>
  <si>
    <t>住房公积金</t>
  </si>
  <si>
    <t>生活补助</t>
  </si>
  <si>
    <t>救济费</t>
  </si>
  <si>
    <t>医疗费</t>
  </si>
  <si>
    <t>助学金</t>
  </si>
  <si>
    <t>抚恤金</t>
  </si>
  <si>
    <t>一、税收收入</t>
  </si>
  <si>
    <t xml:space="preserve">      增值税</t>
  </si>
  <si>
    <t xml:space="preserve">     人大事务</t>
  </si>
  <si>
    <t xml:space="preserve">      营业税</t>
  </si>
  <si>
    <t xml:space="preserve">       行政运行</t>
  </si>
  <si>
    <t xml:space="preserve">      企业所得税</t>
  </si>
  <si>
    <t xml:space="preserve">       人大会议</t>
  </si>
  <si>
    <t xml:space="preserve">      企业所得税退税</t>
  </si>
  <si>
    <t xml:space="preserve">       代表工作</t>
  </si>
  <si>
    <t xml:space="preserve">      个人所得税</t>
  </si>
  <si>
    <t xml:space="preserve">     政协事务</t>
  </si>
  <si>
    <t xml:space="preserve">      资源税</t>
  </si>
  <si>
    <t xml:space="preserve">      城市维护建设税</t>
  </si>
  <si>
    <t xml:space="preserve">       政协会议</t>
  </si>
  <si>
    <t xml:space="preserve">      房产税</t>
  </si>
  <si>
    <t xml:space="preserve">       委员视察</t>
  </si>
  <si>
    <t xml:space="preserve">      印花税</t>
  </si>
  <si>
    <t xml:space="preserve">     政府办公厅及相关机构事务</t>
  </si>
  <si>
    <t xml:space="preserve">      城镇土地使用税</t>
  </si>
  <si>
    <t xml:space="preserve">      土地增值税</t>
  </si>
  <si>
    <t xml:space="preserve">       专项业务活动</t>
  </si>
  <si>
    <t xml:space="preserve">      车船税</t>
  </si>
  <si>
    <t xml:space="preserve">       法制建设</t>
  </si>
  <si>
    <t xml:space="preserve">      耕地占用税</t>
  </si>
  <si>
    <t xml:space="preserve">       信访事务</t>
  </si>
  <si>
    <t xml:space="preserve">      契税</t>
  </si>
  <si>
    <t xml:space="preserve">       其他政府办公厅及相关机构事务</t>
  </si>
  <si>
    <t xml:space="preserve">      其他税收收入</t>
  </si>
  <si>
    <t xml:space="preserve">     发展与改革事务</t>
  </si>
  <si>
    <t>二、非税收入</t>
  </si>
  <si>
    <t xml:space="preserve">      专项收入</t>
  </si>
  <si>
    <t xml:space="preserve">       社会事业发展规划</t>
  </si>
  <si>
    <t xml:space="preserve">         政府住房基金</t>
  </si>
  <si>
    <t xml:space="preserve">       物价管理</t>
  </si>
  <si>
    <t xml:space="preserve">         排污费</t>
  </si>
  <si>
    <t xml:space="preserve">       其他发展与改革事务</t>
  </si>
  <si>
    <t xml:space="preserve">         教育附加</t>
  </si>
  <si>
    <t xml:space="preserve">     统计信息事务</t>
  </si>
  <si>
    <t xml:space="preserve">         广告收入</t>
  </si>
  <si>
    <t xml:space="preserve">         森林植被恢复费</t>
  </si>
  <si>
    <t xml:space="preserve">       专项统计业务</t>
  </si>
  <si>
    <t xml:space="preserve">         农田水利建设基金</t>
  </si>
  <si>
    <t xml:space="preserve">       专项普查活动</t>
  </si>
  <si>
    <t xml:space="preserve">         教育资金</t>
  </si>
  <si>
    <t xml:space="preserve">       统计抽样调查</t>
  </si>
  <si>
    <t xml:space="preserve">         残疾人就业保障金</t>
  </si>
  <si>
    <t xml:space="preserve">       其他统计信息事务</t>
  </si>
  <si>
    <t xml:space="preserve">      行政事业性收费收入</t>
  </si>
  <si>
    <t xml:space="preserve">     财政事务</t>
  </si>
  <si>
    <t xml:space="preserve">      罚没收入</t>
  </si>
  <si>
    <t xml:space="preserve">      国有资源有偿使用收入</t>
  </si>
  <si>
    <t xml:space="preserve">       预算改革业务</t>
  </si>
  <si>
    <t xml:space="preserve">      国有资本经营收入</t>
  </si>
  <si>
    <t xml:space="preserve">       财政国库业务</t>
  </si>
  <si>
    <t xml:space="preserve">      其他收入</t>
  </si>
  <si>
    <t xml:space="preserve">       信息化建设</t>
  </si>
  <si>
    <t xml:space="preserve">       财政委托业务</t>
  </si>
  <si>
    <t xml:space="preserve">       其他财政事务</t>
  </si>
  <si>
    <t xml:space="preserve">     税收事务</t>
  </si>
  <si>
    <t xml:space="preserve">       协税护税</t>
  </si>
  <si>
    <t xml:space="preserve">       其他税收事务支出</t>
  </si>
  <si>
    <t xml:space="preserve">     审计事务</t>
  </si>
  <si>
    <t>一般预算收入小计</t>
  </si>
  <si>
    <t xml:space="preserve">       审计业务</t>
  </si>
  <si>
    <t xml:space="preserve">       其他审计事务支出</t>
  </si>
  <si>
    <t xml:space="preserve">     人力资源事务</t>
  </si>
  <si>
    <t xml:space="preserve"> 上级财力性补助</t>
  </si>
  <si>
    <t xml:space="preserve">       军队转业干部安置</t>
  </si>
  <si>
    <t xml:space="preserve">       公务员考核</t>
  </si>
  <si>
    <t xml:space="preserve">       其他人事事务</t>
  </si>
  <si>
    <t xml:space="preserve">     纪检监察事务</t>
  </si>
  <si>
    <t xml:space="preserve">       大案要案查处</t>
  </si>
  <si>
    <t xml:space="preserve">       其他纪检监察事务</t>
  </si>
  <si>
    <t xml:space="preserve">     商贸事务</t>
  </si>
  <si>
    <t>基本财力保障机制奖补转移支付</t>
  </si>
  <si>
    <t xml:space="preserve">       对外贸易管理</t>
  </si>
  <si>
    <t>农村公路养护工程补助</t>
  </si>
  <si>
    <t xml:space="preserve">       招商引资</t>
  </si>
  <si>
    <t>中央对地方审计补助</t>
  </si>
  <si>
    <t xml:space="preserve">       其他商贸事务</t>
  </si>
  <si>
    <t>工商质监系统机构下划经费补助基数</t>
  </si>
  <si>
    <t xml:space="preserve">     工商行政管理事务</t>
  </si>
  <si>
    <t>2002四税基数返还</t>
  </si>
  <si>
    <t xml:space="preserve">       一般行政管理事务</t>
  </si>
  <si>
    <t xml:space="preserve">       工商行政管理专项</t>
  </si>
  <si>
    <t xml:space="preserve">       执法办案专项</t>
  </si>
  <si>
    <t xml:space="preserve">    2017年政府性基金调入</t>
  </si>
  <si>
    <t xml:space="preserve">       消费者权益保护</t>
  </si>
  <si>
    <t xml:space="preserve">    上年结转计提教育资金</t>
  </si>
  <si>
    <t xml:space="preserve">       其他工商行政管理事务</t>
  </si>
  <si>
    <t xml:space="preserve">    上年结转计提农田水利资金</t>
  </si>
  <si>
    <t xml:space="preserve">     质量技术监督与检验检疫事务</t>
  </si>
  <si>
    <t xml:space="preserve">    上年结转育林基金</t>
  </si>
  <si>
    <t xml:space="preserve">    上年结转森林植被恢复费</t>
  </si>
  <si>
    <t xml:space="preserve">       质量技术监督行政执法及业务管理</t>
  </si>
  <si>
    <t xml:space="preserve">    审计整改支持企业资金</t>
  </si>
  <si>
    <t xml:space="preserve">       其他质量技术监督与检验检疫事务</t>
  </si>
  <si>
    <t xml:space="preserve">    其他调入资金</t>
  </si>
  <si>
    <t xml:space="preserve">     宗教事务</t>
  </si>
  <si>
    <t xml:space="preserve">  调入预算稳定调节基金</t>
  </si>
  <si>
    <t xml:space="preserve">       宗教工作专项</t>
  </si>
  <si>
    <t xml:space="preserve">     档案事务</t>
  </si>
  <si>
    <t>本级财力合计</t>
  </si>
  <si>
    <t xml:space="preserve">  上年结转专款收入</t>
  </si>
  <si>
    <t xml:space="preserve">       档案馆</t>
  </si>
  <si>
    <t>政府债券收入</t>
  </si>
  <si>
    <t xml:space="preserve">       其他档案事务</t>
  </si>
  <si>
    <t xml:space="preserve">     民主党派及工商联事务</t>
  </si>
  <si>
    <t>一般性转移支付收入</t>
  </si>
  <si>
    <t xml:space="preserve">    均衡性转移支付专项化收入</t>
  </si>
  <si>
    <t xml:space="preserve">     群众团体事务</t>
  </si>
  <si>
    <t xml:space="preserve">    老少边穷转移支付收入</t>
  </si>
  <si>
    <t xml:space="preserve">    结算补助收入</t>
  </si>
  <si>
    <t xml:space="preserve">       其他群众团体事务</t>
  </si>
  <si>
    <t xml:space="preserve">    化解债务补助收入</t>
  </si>
  <si>
    <t xml:space="preserve">     党委办公厅及相关机构事务</t>
  </si>
  <si>
    <t xml:space="preserve">    资源枯竭型城市转移支付补助收入</t>
  </si>
  <si>
    <t xml:space="preserve">    企业事业单位划转补助收入</t>
  </si>
  <si>
    <t xml:space="preserve">       专项业务</t>
  </si>
  <si>
    <t xml:space="preserve">    成品油价格和税费改革转移支付补助收入</t>
  </si>
  <si>
    <t xml:space="preserve">       其他党委办公厅及相关机构事务</t>
  </si>
  <si>
    <t xml:space="preserve">    基层公检法司转移支付收入</t>
  </si>
  <si>
    <t xml:space="preserve">     组织事务</t>
  </si>
  <si>
    <t xml:space="preserve">    义务教育等转移支付收入</t>
  </si>
  <si>
    <t xml:space="preserve">    基本养老保险和低保等转移支付收入</t>
  </si>
  <si>
    <t xml:space="preserve">       其他组织事务</t>
  </si>
  <si>
    <t xml:space="preserve">    新型农村合作医疗等转移支付收入</t>
  </si>
  <si>
    <t xml:space="preserve">     宣传事务</t>
  </si>
  <si>
    <t xml:space="preserve">    农村综合改革转移支付收入</t>
  </si>
  <si>
    <t xml:space="preserve">    产粮（油）大县奖励资金收入</t>
  </si>
  <si>
    <t xml:space="preserve">       其他宣传事务</t>
  </si>
  <si>
    <t xml:space="preserve">    重点生态功能区转移支付收入</t>
  </si>
  <si>
    <t xml:space="preserve">     统战事务</t>
  </si>
  <si>
    <t xml:space="preserve">    固定数额补助收入</t>
  </si>
  <si>
    <t xml:space="preserve">    其他一般性转移支付收入</t>
  </si>
  <si>
    <t xml:space="preserve">       其他统战事务</t>
  </si>
  <si>
    <t>专项转移支付收入</t>
  </si>
  <si>
    <t xml:space="preserve">     其他一般公共服务支出</t>
  </si>
  <si>
    <t xml:space="preserve">    一般公共服务</t>
  </si>
  <si>
    <t>三、国防</t>
  </si>
  <si>
    <t xml:space="preserve">    外交</t>
  </si>
  <si>
    <t xml:space="preserve">     国防动员</t>
  </si>
  <si>
    <t xml:space="preserve">    国防</t>
  </si>
  <si>
    <t xml:space="preserve">       兵役征集</t>
  </si>
  <si>
    <t xml:space="preserve">    公共安全</t>
  </si>
  <si>
    <t xml:space="preserve">       人民防空</t>
  </si>
  <si>
    <t xml:space="preserve">    教育</t>
  </si>
  <si>
    <t xml:space="preserve">       国防教育</t>
  </si>
  <si>
    <t xml:space="preserve">    科学技术</t>
  </si>
  <si>
    <t xml:space="preserve">       民兵</t>
  </si>
  <si>
    <t xml:space="preserve">    文化体育与传媒</t>
  </si>
  <si>
    <t xml:space="preserve">       其他国防动员支出</t>
  </si>
  <si>
    <t xml:space="preserve">    社会保障和就业</t>
  </si>
  <si>
    <t>四、公共安全</t>
  </si>
  <si>
    <t xml:space="preserve">    医疗卫生与计划生育支出</t>
  </si>
  <si>
    <t xml:space="preserve">     武装警察</t>
  </si>
  <si>
    <t xml:space="preserve">    节能环保</t>
  </si>
  <si>
    <t xml:space="preserve">       内卫</t>
  </si>
  <si>
    <t xml:space="preserve">    城乡社区</t>
  </si>
  <si>
    <t xml:space="preserve">       消防</t>
  </si>
  <si>
    <t xml:space="preserve">    农林水</t>
  </si>
  <si>
    <t xml:space="preserve">     公安</t>
  </si>
  <si>
    <t xml:space="preserve">    交通运输</t>
  </si>
  <si>
    <t xml:space="preserve">    资源勘探电力信息等</t>
  </si>
  <si>
    <t xml:space="preserve">       治安管理</t>
  </si>
  <si>
    <t xml:space="preserve">    商业服务业等</t>
  </si>
  <si>
    <t xml:space="preserve">       国内安全保卫</t>
  </si>
  <si>
    <t xml:space="preserve">    金融</t>
  </si>
  <si>
    <t xml:space="preserve">       刑事侦查</t>
  </si>
  <si>
    <t xml:space="preserve">    国土资源气象等</t>
  </si>
  <si>
    <t xml:space="preserve">       经济犯罪侦查</t>
  </si>
  <si>
    <t xml:space="preserve">    住房保障</t>
  </si>
  <si>
    <t xml:space="preserve">       出入境管理</t>
  </si>
  <si>
    <t xml:space="preserve">    粮油物资储备</t>
  </si>
  <si>
    <t xml:space="preserve">       防范和处理邪教犯罪</t>
  </si>
  <si>
    <t xml:space="preserve">    其他收入</t>
  </si>
  <si>
    <t xml:space="preserve">       禁毒管理</t>
  </si>
  <si>
    <t xml:space="preserve">       道路交通管理</t>
  </si>
  <si>
    <t xml:space="preserve">       网络侦控管理</t>
  </si>
  <si>
    <t>上级专款合计</t>
  </si>
  <si>
    <t xml:space="preserve">       反恐怖</t>
  </si>
  <si>
    <t xml:space="preserve">       居民身份证管理</t>
  </si>
  <si>
    <t xml:space="preserve">       网络运行维护</t>
  </si>
  <si>
    <t xml:space="preserve">       拘押收教场所管理</t>
  </si>
  <si>
    <t xml:space="preserve">       警犬繁育及训养</t>
  </si>
  <si>
    <t xml:space="preserve">       其他公安支出</t>
  </si>
  <si>
    <t xml:space="preserve">     检察</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</si>
  <si>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</si>
  <si>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</si>
  <si>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</si>
  <si>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</si>
  <si>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</si>
  <si>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</si>
  <si>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</si>
  <si>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</si>
  <si>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</si>
  <si>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</si>
  <si>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</si>
  <si>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</si>
  <si>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</si>
  <si>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</si>
  <si>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</si>
  <si>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法律援助</t>
  </si>
  <si>
    <t xml:space="preserve">       仲裁</t>
  </si>
  <si>
    <t xml:space="preserve">       社区矫正</t>
  </si>
  <si>
    <t xml:space="preserve">       司法鉴定</t>
  </si>
  <si>
    <t xml:space="preserve">       其他司法支出</t>
  </si>
  <si>
    <t>五、教育</t>
  </si>
  <si>
    <t xml:space="preserve">     教育管理事务</t>
  </si>
  <si>
    <t xml:space="preserve">       其他教育管理事务</t>
  </si>
  <si>
    <t xml:space="preserve">     普通教育</t>
  </si>
  <si>
    <t xml:space="preserve">       学前教育</t>
  </si>
  <si>
    <t xml:space="preserve">       小学教育</t>
  </si>
  <si>
    <t xml:space="preserve">       初中教育</t>
  </si>
  <si>
    <t xml:space="preserve">       高中教育</t>
  </si>
  <si>
    <t xml:space="preserve">       化解农村义务教育债务</t>
  </si>
  <si>
    <t xml:space="preserve">       化解普通高中债务</t>
  </si>
  <si>
    <t xml:space="preserve">       其他普通教育支出</t>
  </si>
  <si>
    <t xml:space="preserve">     职业教育</t>
  </si>
  <si>
    <t xml:space="preserve">       职业高中教育</t>
  </si>
  <si>
    <t xml:space="preserve">       其他职业教育支出</t>
  </si>
  <si>
    <t xml:space="preserve">     成人教育</t>
  </si>
  <si>
    <t xml:space="preserve">       成人广播电视教育</t>
  </si>
  <si>
    <t xml:space="preserve">       其他成人教育支出</t>
  </si>
  <si>
    <t xml:space="preserve">     广播电视教育</t>
  </si>
  <si>
    <t xml:space="preserve">       广播电视学校</t>
  </si>
  <si>
    <t xml:space="preserve">       其他广播电视教育支出</t>
  </si>
  <si>
    <t xml:space="preserve">     特殊教育</t>
  </si>
  <si>
    <t xml:space="preserve">       特殊学校教育</t>
  </si>
  <si>
    <t xml:space="preserve">       其他特殊教育支出</t>
  </si>
  <si>
    <t xml:space="preserve">     进修及培训</t>
  </si>
  <si>
    <t xml:space="preserve">       教师进修</t>
  </si>
  <si>
    <t xml:space="preserve">       干部教育</t>
  </si>
  <si>
    <t xml:space="preserve">       退役士兵能力提升</t>
  </si>
  <si>
    <t xml:space="preserve">       其他进修及培训支出</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</si>
  <si>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</si>
  <si>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</si>
  <si>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</si>
  <si>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</si>
  <si>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</si>
  <si>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</si>
  <si>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其他教育附加安排的支出</t>
  </si>
  <si>
    <t>六、科学技术</t>
  </si>
  <si>
    <t xml:space="preserve">     科学技术管理事务</t>
  </si>
  <si>
    <t xml:space="preserve">     应用研究</t>
  </si>
  <si>
    <t xml:space="preserve">       社会公益研究</t>
  </si>
  <si>
    <t xml:space="preserve">     科学技术普及</t>
  </si>
  <si>
    <t xml:space="preserve">       机构运行</t>
  </si>
  <si>
    <t xml:space="preserve">       科普活动</t>
  </si>
  <si>
    <t xml:space="preserve">     其他科学技术支出</t>
  </si>
  <si>
    <t xml:space="preserve">       其他科学技术支出</t>
  </si>
  <si>
    <t>七、文化体育与传媒</t>
  </si>
  <si>
    <t xml:space="preserve">     文化</t>
  </si>
  <si>
    <t xml:space="preserve">       图书馆</t>
  </si>
  <si>
    <t xml:space="preserve">       艺术表演团体</t>
  </si>
  <si>
    <t xml:space="preserve">       文化活动</t>
  </si>
  <si>
    <t xml:space="preserve">       群众文化</t>
  </si>
  <si>
    <t xml:space="preserve">       文化创作与保护</t>
  </si>
  <si>
    <t xml:space="preserve">       文化市场管理</t>
  </si>
  <si>
    <t xml:space="preserve">       其他文化支出</t>
  </si>
  <si>
    <t xml:space="preserve">     文物</t>
  </si>
  <si>
    <t xml:space="preserve">       文物保护</t>
  </si>
  <si>
    <t xml:space="preserve">       博物馆</t>
  </si>
  <si>
    <t xml:space="preserve">       历史名城古迹</t>
  </si>
  <si>
    <t xml:space="preserve">       其他文物支出</t>
  </si>
  <si>
    <t xml:space="preserve">     体育</t>
  </si>
  <si>
    <t xml:space="preserve">       体育竞赛</t>
  </si>
  <si>
    <t xml:space="preserve">       体育场馆</t>
  </si>
  <si>
    <t xml:space="preserve">       群众体育</t>
  </si>
  <si>
    <t xml:space="preserve">       其他体育支出</t>
  </si>
  <si>
    <t xml:space="preserve">     新闻出版广播影视</t>
  </si>
  <si>
    <t xml:space="preserve">       广播</t>
  </si>
  <si>
    <t xml:space="preserve">       电视</t>
  </si>
  <si>
    <t xml:space="preserve">       新闻通讯</t>
  </si>
  <si>
    <t xml:space="preserve">       出版发行</t>
  </si>
  <si>
    <t xml:space="preserve">       版权管理</t>
  </si>
  <si>
    <t xml:space="preserve">       其他新闻出版广播影视支出</t>
  </si>
  <si>
    <t xml:space="preserve">     其他文化体育与传媒</t>
  </si>
  <si>
    <t xml:space="preserve">        宣传文化发展专项支出</t>
  </si>
  <si>
    <t xml:space="preserve">        其他文化体育与传媒</t>
  </si>
  <si>
    <t>八、社会保障和就业</t>
  </si>
  <si>
    <t xml:space="preserve">     人力资源和社会保障管理事务</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</si>
  <si>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</si>
  <si>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</si>
  <si>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</si>
  <si>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</si>
  <si>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</si>
  <si>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</si>
  <si>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</si>
  <si>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t>
  </si>
  <si>
    <t xml:space="preserve">     民政管理事务</t>
  </si>
  <si>
    <t xml:space="preserve">       拥军优属</t>
  </si>
  <si>
    <t xml:space="preserve">       老龄事务</t>
  </si>
  <si>
    <t xml:space="preserve">       行政区划和地名管理</t>
  </si>
  <si>
    <t xml:space="preserve">       基层政权和社区建设</t>
  </si>
  <si>
    <t xml:space="preserve">       其他民政管理事务</t>
  </si>
  <si>
    <t xml:space="preserve">     行政事业单位离退休</t>
  </si>
  <si>
    <t xml:space="preserve">       事业单位离退休</t>
  </si>
  <si>
    <t xml:space="preserve">       离退休人员管理机构</t>
  </si>
  <si>
    <t xml:space="preserve">       未归口管理的行政单位离退休</t>
  </si>
  <si>
    <t xml:space="preserve">       其他行政事业单位离退休支出</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</si>
  <si>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</si>
  <si>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</si>
  <si>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</si>
  <si>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</si>
  <si>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</si>
  <si>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</si>
  <si>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</si>
  <si>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</si>
  <si>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</si>
  <si>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</si>
  <si>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</si>
  <si>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</si>
  <si>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</si>
  <si>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</si>
  <si>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</si>
  <si>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</si>
  <si>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</si>
  <si>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</si>
  <si>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</si>
  <si>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</si>
  <si>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</si>
  <si>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</si>
  <si>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</si>
  <si>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</si>
  <si>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</si>
  <si>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</si>
  <si>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</si>
  <si>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</si>
  <si>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</si>
  <si>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</si>
  <si>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</si>
  <si>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</si>
  <si>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</si>
  <si>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</si>
  <si>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残疾人生活和护理补贴</t>
  </si>
  <si>
    <t xml:space="preserve">       其他残疾人事业支出</t>
  </si>
  <si>
    <t xml:space="preserve">     自然灾害生活救助</t>
  </si>
  <si>
    <t xml:space="preserve">       中央自然灾害灾生活补助</t>
  </si>
  <si>
    <t xml:space="preserve">       地方自然灾害灾生活补助</t>
  </si>
  <si>
    <t xml:space="preserve">       自然灾害灾后重建补助</t>
  </si>
  <si>
    <t xml:space="preserve">       其他自然灾害生活救助支出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</si>
  <si>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</si>
  <si>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</si>
  <si>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</si>
  <si>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</si>
  <si>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</si>
  <si>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</si>
  <si>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</si>
  <si>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</si>
  <si>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</si>
  <si>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其他生活救助</t>
  </si>
  <si>
    <t xml:space="preserve">       其他城市生活救助</t>
  </si>
  <si>
    <t xml:space="preserve">       其他农村生活救助</t>
  </si>
  <si>
    <t xml:space="preserve">     财政对基本保险基金的补助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</si>
  <si>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</si>
  <si>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</si>
  <si>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</si>
  <si>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</si>
  <si>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</si>
  <si>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</si>
  <si>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</si>
  <si>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财政对其他社会保险基金的补助</t>
  </si>
  <si>
    <t xml:space="preserve">     其他社会保障和就业支出</t>
  </si>
  <si>
    <t xml:space="preserve">       其他社会保障和就业支出</t>
  </si>
  <si>
    <t>九、医疗卫生与计划生育支出</t>
  </si>
  <si>
    <t xml:space="preserve">     医疗卫生与计划生育管理事务</t>
  </si>
  <si>
    <t xml:space="preserve">       其他医疗卫生与计划生育管理事务</t>
  </si>
  <si>
    <t xml:space="preserve">     公立医院</t>
  </si>
  <si>
    <t xml:space="preserve">       综合医院</t>
  </si>
  <si>
    <t xml:space="preserve">       中医医院</t>
  </si>
  <si>
    <t xml:space="preserve">     基层医疗卫生机构</t>
  </si>
  <si>
    <t xml:space="preserve">       乡镇卫生院</t>
  </si>
  <si>
    <t xml:space="preserve">       其他基层医疗卫生机构</t>
  </si>
  <si>
    <t xml:space="preserve">     公共卫生</t>
  </si>
  <si>
    <t xml:space="preserve">       疾病预防控制机构</t>
  </si>
  <si>
    <t xml:space="preserve">       卫生监督机构</t>
  </si>
  <si>
    <t xml:space="preserve">       妇幼保健机构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</si>
  <si>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</si>
  <si>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</si>
  <si>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</si>
  <si>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</si>
  <si>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</si>
  <si>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中医药专项</t>
  </si>
  <si>
    <t xml:space="preserve">       其他中医药支出</t>
  </si>
  <si>
    <t xml:space="preserve">     计划生育事务</t>
  </si>
  <si>
    <t xml:space="preserve">       计划生育机构</t>
  </si>
  <si>
    <t xml:space="preserve">       计划生育服务</t>
  </si>
  <si>
    <t xml:space="preserve">       其他计划生育事务支出</t>
  </si>
  <si>
    <t xml:space="preserve">     食品和药品监督管理事务</t>
  </si>
  <si>
    <t xml:space="preserve">       药品事务</t>
  </si>
  <si>
    <t xml:space="preserve">       化妆品事务</t>
  </si>
  <si>
    <t xml:space="preserve">       医疗器械事务</t>
  </si>
  <si>
    <t xml:space="preserve">       食品安全事务</t>
  </si>
  <si>
    <t xml:space="preserve">       其他食品和药品监督管理事务</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</si>
  <si>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</si>
  <si>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</si>
  <si>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</si>
  <si>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</si>
  <si>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</si>
  <si>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</si>
  <si>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</si>
  <si>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</si>
  <si>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t xml:space="preserve">      财政对新型农村合作医疗基金的补助</t>
  </si>
  <si>
    <t xml:space="preserve">      财政对城镇居民基本医疗保险基金的补助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</si>
  <si>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</si>
  <si>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</si>
  <si>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</si>
  <si>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</si>
  <si>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</si>
  <si>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</si>
  <si>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</si>
  <si>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其他优抚对象医疗补助</t>
  </si>
  <si>
    <t xml:space="preserve">     其他医疗卫生与计划生育支出</t>
  </si>
  <si>
    <t xml:space="preserve">       其他医疗卫生与计划生育支出</t>
  </si>
  <si>
    <t>十、节能环保</t>
  </si>
  <si>
    <t xml:space="preserve">     环境保护管理事务</t>
  </si>
  <si>
    <t xml:space="preserve">       环境保护宣传</t>
  </si>
  <si>
    <t xml:space="preserve">       环境保护法规、规划及标准</t>
  </si>
  <si>
    <t xml:space="preserve">       环境保护行政许可</t>
  </si>
  <si>
    <t xml:space="preserve">       其他环境保护管理事务支出</t>
  </si>
  <si>
    <t xml:space="preserve">     环境监测与监察</t>
  </si>
  <si>
    <t xml:space="preserve">       建设项目环评审查与监督</t>
  </si>
  <si>
    <t xml:space="preserve">       其他环境监测与监察支出</t>
  </si>
  <si>
    <t xml:space="preserve">     污染防治</t>
  </si>
  <si>
    <t xml:space="preserve">       大气</t>
  </si>
  <si>
    <t xml:space="preserve">       水体</t>
  </si>
  <si>
    <t xml:space="preserve">       固体废弃物与化学品</t>
  </si>
  <si>
    <t xml:space="preserve">       排污费安排的支出</t>
  </si>
  <si>
    <t xml:space="preserve">       其他污染防治支出</t>
  </si>
  <si>
    <t xml:space="preserve">     自然生态保护</t>
  </si>
  <si>
    <t xml:space="preserve">       生态保护</t>
  </si>
  <si>
    <t xml:space="preserve">       农村环境保护</t>
  </si>
  <si>
    <t xml:space="preserve">       自然保护区</t>
  </si>
  <si>
    <t xml:space="preserve">       其他自然生态保护支出</t>
  </si>
  <si>
    <t xml:space="preserve">     天然林保护</t>
  </si>
  <si>
    <t xml:space="preserve">       森林管护</t>
  </si>
  <si>
    <t xml:space="preserve">       社会保险补助</t>
  </si>
  <si>
    <t xml:space="preserve">       天然林保护工程建设</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</si>
  <si>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</si>
  <si>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</si>
  <si>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</si>
  <si>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</si>
  <si>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</si>
  <si>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</si>
  <si>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其他退耕还林粮食支出</t>
  </si>
  <si>
    <t xml:space="preserve">     能源节约利用</t>
  </si>
  <si>
    <t xml:space="preserve">       能源节约利用</t>
  </si>
  <si>
    <t xml:space="preserve">     污染减排</t>
  </si>
  <si>
    <t xml:space="preserve">       环境监测与信息</t>
  </si>
  <si>
    <t xml:space="preserve">       环境执法与监察</t>
  </si>
  <si>
    <t xml:space="preserve">       减排专项支出</t>
  </si>
  <si>
    <t xml:space="preserve">       其他污染减排支出</t>
  </si>
  <si>
    <t xml:space="preserve">     可再生能源</t>
  </si>
  <si>
    <t xml:space="preserve">       可再生能源</t>
  </si>
  <si>
    <t>十一、城乡社区事务</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</si>
  <si>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</si>
  <si>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</si>
  <si>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</si>
  <si>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</si>
  <si>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</si>
  <si>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</si>
  <si>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</si>
  <si>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其他城乡社区管理事务</t>
  </si>
  <si>
    <t xml:space="preserve">     城乡社区规划与管理</t>
  </si>
  <si>
    <t xml:space="preserve">       城乡社区规划与管理</t>
  </si>
  <si>
    <t xml:space="preserve">     城乡社区公共设施</t>
  </si>
  <si>
    <t xml:space="preserve">       小城镇基础设施建设</t>
  </si>
  <si>
    <t xml:space="preserve">       其他城乡社区公共设施</t>
  </si>
  <si>
    <t xml:space="preserve">     城乡社区环境卫生</t>
  </si>
  <si>
    <t xml:space="preserve">       城乡社区环境卫生</t>
  </si>
  <si>
    <t xml:space="preserve">     其他城乡社区支出</t>
  </si>
  <si>
    <t xml:space="preserve">       其他城乡社区支出</t>
  </si>
  <si>
    <t>十二、农林水事务</t>
  </si>
  <si>
    <t xml:space="preserve">     农业</t>
  </si>
  <si>
    <t xml:space="preserve">       事业运行</t>
  </si>
  <si>
    <t xml:space="preserve">       科技转化与技术推广服务</t>
  </si>
  <si>
    <t xml:space="preserve">       病虫害控制</t>
  </si>
  <si>
    <t xml:space="preserve">       农产品质量安全</t>
  </si>
  <si>
    <t xml:space="preserve">       执法监管</t>
  </si>
  <si>
    <t xml:space="preserve">       统计监测与信息服务</t>
  </si>
  <si>
    <t xml:space="preserve">       防灾减灾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</si>
  <si>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</si>
  <si>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</si>
  <si>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</si>
  <si>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</si>
  <si>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</si>
  <si>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</si>
  <si>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</si>
  <si>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</si>
  <si>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</si>
  <si>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对高校毕业生到基层任职的补贴</t>
  </si>
  <si>
    <t xml:space="preserve">       草源植被恢复费安排的支出</t>
  </si>
  <si>
    <t xml:space="preserve">       其他农业支出</t>
  </si>
  <si>
    <t xml:space="preserve">     林业</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</si>
  <si>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</si>
  <si>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</si>
  <si>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</si>
  <si>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</si>
  <si>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</si>
  <si>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</si>
  <si>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</si>
  <si>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湿地保护</t>
  </si>
  <si>
    <t xml:space="preserve">       林业执法与监督</t>
  </si>
  <si>
    <t xml:space="preserve">       林业检疫检测</t>
  </si>
  <si>
    <t xml:space="preserve">       防沙治沙</t>
  </si>
  <si>
    <t xml:space="preserve">       林业工程与项目管理</t>
  </si>
  <si>
    <t xml:space="preserve">       林业产业化</t>
  </si>
  <si>
    <t xml:space="preserve">       成品油价格改革对林业的补贴</t>
  </si>
  <si>
    <t xml:space="preserve">       林业防灾减灾</t>
  </si>
  <si>
    <t xml:space="preserve">       其他林业支出</t>
  </si>
  <si>
    <t xml:space="preserve">     水利</t>
  </si>
  <si>
    <t xml:space="preserve">       水利行业业务管理</t>
  </si>
  <si>
    <t xml:space="preserve">       水利工程建设</t>
  </si>
  <si>
    <t xml:space="preserve">       水利工程运行与维护</t>
  </si>
  <si>
    <t xml:space="preserve">       水利前期工作</t>
  </si>
  <si>
    <t xml:space="preserve">       水利执法监督</t>
  </si>
  <si>
    <t xml:space="preserve">       水土保持</t>
  </si>
  <si>
    <t xml:space="preserve">       水资源节约与保护</t>
  </si>
  <si>
    <t xml:space="preserve">       水质监测</t>
  </si>
  <si>
    <t xml:space="preserve">       防汛</t>
  </si>
  <si>
    <t xml:space="preserve">       抗旱</t>
  </si>
  <si>
    <t xml:space="preserve">       农田水利</t>
  </si>
  <si>
    <t xml:space="preserve">       水利技术推广</t>
  </si>
  <si>
    <t xml:space="preserve">       江河湖库水系综合整治</t>
  </si>
  <si>
    <t xml:space="preserve">       大中型水库移民后期扶持专项</t>
  </si>
  <si>
    <t xml:space="preserve">       水利安全监督</t>
  </si>
  <si>
    <t xml:space="preserve">       水资源费安排的支出</t>
  </si>
  <si>
    <t xml:space="preserve">       农村人畜饮水</t>
  </si>
  <si>
    <t xml:space="preserve">       其他水利支出</t>
  </si>
  <si>
    <t xml:space="preserve">     扶贫</t>
  </si>
  <si>
    <t xml:space="preserve">       农村基础设施建设</t>
  </si>
  <si>
    <t xml:space="preserve">       生产发展</t>
  </si>
  <si>
    <t xml:space="preserve">       社会发展</t>
  </si>
  <si>
    <t xml:space="preserve">       扶贫贷款奖补和贴息</t>
  </si>
  <si>
    <t xml:space="preserve">       扶贫事业机构</t>
  </si>
  <si>
    <t xml:space="preserve">       其他扶贫支出</t>
  </si>
  <si>
    <t xml:space="preserve">     农业综合开发</t>
  </si>
  <si>
    <t xml:space="preserve">       土地治理</t>
  </si>
  <si>
    <t xml:space="preserve">       产业化经营</t>
  </si>
  <si>
    <t xml:space="preserve">       科技示范</t>
  </si>
  <si>
    <t xml:space="preserve">       其他农业综合开发支出</t>
  </si>
  <si>
    <t xml:space="preserve">     农村综合改革</t>
  </si>
  <si>
    <t xml:space="preserve">       对村级一事一议的补助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</si>
  <si>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</si>
  <si>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</si>
  <si>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</si>
  <si>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</si>
  <si>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</si>
  <si>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</si>
  <si>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</si>
  <si>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</si>
  <si>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</si>
  <si>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</si>
  <si>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</si>
  <si>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其他农林水支出</t>
  </si>
  <si>
    <t xml:space="preserve">       化解其他公益性乡村债务支出</t>
  </si>
  <si>
    <t xml:space="preserve">       其他农林水支出</t>
  </si>
  <si>
    <t>十三、交通运输</t>
  </si>
  <si>
    <t xml:space="preserve">     公路水路运输</t>
  </si>
  <si>
    <t xml:space="preserve">       公路建设</t>
  </si>
  <si>
    <t xml:space="preserve">       公路养护</t>
  </si>
  <si>
    <t xml:space="preserve">       公路路政管理</t>
  </si>
  <si>
    <t xml:space="preserve">       公路还贷专项</t>
  </si>
  <si>
    <t xml:space="preserve">       公路运输管理</t>
  </si>
  <si>
    <t xml:space="preserve">       取消政府还贷二级公路收费专项</t>
  </si>
  <si>
    <t xml:space="preserve">       其他公路水路运输支出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</si>
  <si>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</si>
  <si>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</si>
  <si>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</si>
  <si>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</si>
  <si>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</si>
  <si>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</si>
  <si>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</si>
  <si>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</si>
  <si>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</si>
  <si>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</si>
  <si>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十四、资源勘探信息等支出</t>
  </si>
  <si>
    <t xml:space="preserve">     工业和信息产业监管支出</t>
  </si>
  <si>
    <t xml:space="preserve">       工业和信息产业支持</t>
  </si>
  <si>
    <t xml:space="preserve">       其他工业和信息产业监管支出</t>
  </si>
  <si>
    <t xml:space="preserve">     安全生产监管</t>
  </si>
  <si>
    <t xml:space="preserve">       安全监管监察专项</t>
  </si>
  <si>
    <t xml:space="preserve">       应急救援支出</t>
  </si>
  <si>
    <t xml:space="preserve">       其他安全生产监管支出</t>
  </si>
  <si>
    <t xml:space="preserve">     国有资产监管</t>
  </si>
  <si>
    <t xml:space="preserve">       其他国有资产监管</t>
  </si>
  <si>
    <t xml:space="preserve">     支持中小企业发展和管理支出</t>
  </si>
  <si>
    <t xml:space="preserve">       中小企业发展专项</t>
  </si>
  <si>
    <t xml:space="preserve">       其他支持中小企业发展和管理支出</t>
  </si>
  <si>
    <t>十五、商业服务业等支出</t>
  </si>
  <si>
    <t xml:space="preserve">     商业流通事务</t>
  </si>
  <si>
    <t xml:space="preserve">       其他商业流通事务支出</t>
  </si>
  <si>
    <t xml:space="preserve">     旅游业管理与服务支出</t>
  </si>
  <si>
    <t xml:space="preserve">       旅游宣传</t>
  </si>
  <si>
    <t xml:space="preserve">       其他旅游业管理与服务支出</t>
  </si>
  <si>
    <t>十六、国土海洋气象等支出</t>
  </si>
  <si>
    <t xml:space="preserve">     国土资源事务</t>
  </si>
  <si>
    <t xml:space="preserve">       国土资源规划及管理</t>
  </si>
  <si>
    <t xml:space="preserve">       土地资源调查</t>
  </si>
  <si>
    <t xml:space="preserve">       土地资源利用与保护</t>
  </si>
  <si>
    <t xml:space="preserve">       国土资源调查</t>
  </si>
  <si>
    <t xml:space="preserve">       国土整治</t>
  </si>
  <si>
    <t xml:space="preserve">       地质灾害防治</t>
  </si>
  <si>
    <t xml:space="preserve">       土地资源储备支出</t>
  </si>
  <si>
    <t xml:space="preserve">       地质及矿产资源调查</t>
  </si>
  <si>
    <t xml:space="preserve">       地质及矿产资源利用与保护</t>
  </si>
  <si>
    <t xml:space="preserve">       矿产资源专项收入安排的支出</t>
  </si>
  <si>
    <t xml:space="preserve">       其他国土海洋气象等支出</t>
  </si>
  <si>
    <t xml:space="preserve">     地震事务</t>
  </si>
  <si>
    <t xml:space="preserve">       地震灾害预防</t>
  </si>
  <si>
    <t xml:space="preserve">     气象事务</t>
  </si>
  <si>
    <t xml:space="preserve">       气象事业机构</t>
  </si>
  <si>
    <t xml:space="preserve">       气象探测</t>
  </si>
  <si>
    <t xml:space="preserve">       气象预报预测</t>
  </si>
  <si>
    <t xml:space="preserve">       气象服务</t>
  </si>
  <si>
    <t xml:space="preserve">       气象装备保障维护</t>
  </si>
  <si>
    <t xml:space="preserve">       气象基础设施建设与维修</t>
  </si>
  <si>
    <t xml:space="preserve">       其他气象事务支出</t>
  </si>
  <si>
    <t>十七、住房保障支出</t>
  </si>
  <si>
    <t xml:space="preserve">     保障性安居工程支出</t>
  </si>
  <si>
    <t xml:space="preserve">       廉租住房</t>
  </si>
  <si>
    <t xml:space="preserve">       棚户区改造</t>
  </si>
  <si>
    <t xml:space="preserve">       农村危房改造</t>
  </si>
  <si>
    <t xml:space="preserve">       公共租赁住房</t>
  </si>
  <si>
    <t xml:space="preserve">       保障性住房租金补贴</t>
  </si>
  <si>
    <t xml:space="preserve">       其他保障性住房安居工程支出</t>
  </si>
  <si>
    <t xml:space="preserve">     住房改革支出</t>
  </si>
  <si>
    <t xml:space="preserve">       住房公积金</t>
  </si>
  <si>
    <t>十八、粮油物资储备支出</t>
  </si>
  <si>
    <t xml:space="preserve">     粮油事务</t>
  </si>
  <si>
    <t xml:space="preserve">       其他粮油事务支出</t>
  </si>
  <si>
    <t xml:space="preserve">    物资事务</t>
  </si>
  <si>
    <t xml:space="preserve">       仓库建设</t>
  </si>
  <si>
    <t xml:space="preserve">       其他物质事务支出</t>
  </si>
  <si>
    <t xml:space="preserve">    粮油储备</t>
  </si>
  <si>
    <t xml:space="preserve">       储备粮油补贴</t>
  </si>
  <si>
    <t xml:space="preserve">       储备粮(油)库建设</t>
  </si>
  <si>
    <t>十九、预备费</t>
  </si>
  <si>
    <t xml:space="preserve">     年初预留</t>
  </si>
  <si>
    <t xml:space="preserve">     其他支出</t>
  </si>
  <si>
    <t xml:space="preserve">        其他支出</t>
  </si>
  <si>
    <t>二十一、债务还本支出</t>
  </si>
  <si>
    <t xml:space="preserve">     地方政府一般债务还本支出</t>
  </si>
  <si>
    <t xml:space="preserve">        地方政府一般债券还本支出</t>
  </si>
  <si>
    <t xml:space="preserve">        地方政府向国际金融组织借款还本</t>
  </si>
  <si>
    <t xml:space="preserve">        地方政府其他一般债务还本支出</t>
  </si>
  <si>
    <t>二十二、债务付息支出</t>
  </si>
  <si>
    <t xml:space="preserve">     地方政府一般债务付息支出</t>
  </si>
  <si>
    <t xml:space="preserve">        地方政府一般债券付息支出</t>
  </si>
  <si>
    <t xml:space="preserve">        地方政府向国际组织借款付息</t>
  </si>
  <si>
    <t xml:space="preserve">        地方政府其他一般债务付息支出</t>
  </si>
  <si>
    <t>二十三、债券发行费用支出</t>
  </si>
  <si>
    <t xml:space="preserve">     地方政府一般债务发行费用支出</t>
  </si>
  <si>
    <t xml:space="preserve">    </t>
  </si>
  <si>
    <t xml:space="preserve">    转移性支出</t>
  </si>
  <si>
    <t xml:space="preserve">  专项上解支出</t>
  </si>
  <si>
    <t>收 入 合 计</t>
  </si>
  <si>
    <t>支 出 合 计</t>
  </si>
  <si>
    <t>县直49702.04万元</t>
  </si>
  <si>
    <t>乡镇5616.96万元,</t>
  </si>
  <si>
    <t>离休药费500万元</t>
  </si>
  <si>
    <t>收回2013-2014年专户及单位存量资金冲减2016年支出安排2736.27万元,</t>
  </si>
  <si>
    <t>医疗保险单基数补缴450万元</t>
  </si>
  <si>
    <t>养老保险缺口685万元,</t>
  </si>
  <si>
    <t>预留精神文明奖和公车改革及零星调资12171万元.</t>
  </si>
  <si>
    <t>民政抚恤金120万元，</t>
  </si>
  <si>
    <t>补贴抗战前期企业离休养老保险金30万元，</t>
  </si>
  <si>
    <t>合计69275.5+质监局工资改革增资2014.10月至2015.12月96万元,</t>
  </si>
  <si>
    <t>二〇一七年预算安排县直单位公用经费具体项目明细表(三）</t>
  </si>
  <si>
    <t>单位：万元、辆、部</t>
  </si>
  <si>
    <t>预算单位</t>
  </si>
  <si>
    <t>单位人数</t>
  </si>
  <si>
    <r>
      <rPr>
        <sz val="12"/>
        <rFont val="宋体"/>
        <charset val="134"/>
      </rPr>
      <t>正</t>
    </r>
    <r>
      <rPr>
        <sz val="12"/>
        <rFont val="Times New Roman"/>
        <charset val="134"/>
      </rPr>
      <t xml:space="preserve">     </t>
    </r>
    <r>
      <rPr>
        <sz val="12"/>
        <rFont val="宋体"/>
        <charset val="134"/>
      </rPr>
      <t>常</t>
    </r>
    <r>
      <rPr>
        <sz val="12"/>
        <rFont val="Times New Roman"/>
        <charset val="134"/>
      </rPr>
      <t xml:space="preserve">     </t>
    </r>
    <r>
      <rPr>
        <sz val="12"/>
        <rFont val="宋体"/>
        <charset val="134"/>
      </rPr>
      <t>公</t>
    </r>
    <r>
      <rPr>
        <sz val="12"/>
        <rFont val="Times New Roman"/>
        <charset val="134"/>
      </rPr>
      <t xml:space="preserve">    </t>
    </r>
    <r>
      <rPr>
        <sz val="12"/>
        <rFont val="宋体"/>
        <charset val="134"/>
      </rPr>
      <t>用</t>
    </r>
    <r>
      <rPr>
        <sz val="12"/>
        <rFont val="Times New Roman"/>
        <charset val="134"/>
      </rPr>
      <t xml:space="preserve">    </t>
    </r>
    <r>
      <rPr>
        <sz val="12"/>
        <rFont val="宋体"/>
        <charset val="134"/>
      </rPr>
      <t>经</t>
    </r>
    <r>
      <rPr>
        <sz val="12"/>
        <rFont val="Times New Roman"/>
        <charset val="134"/>
      </rPr>
      <t xml:space="preserve">    </t>
    </r>
    <r>
      <rPr>
        <sz val="12"/>
        <rFont val="宋体"/>
        <charset val="134"/>
      </rPr>
      <t>费</t>
    </r>
  </si>
  <si>
    <t>正常公用经费</t>
  </si>
  <si>
    <r>
      <rPr>
        <b/>
        <sz val="12"/>
        <rFont val="宋体"/>
        <charset val="134"/>
      </rPr>
      <t>专</t>
    </r>
    <r>
      <rPr>
        <b/>
        <sz val="12"/>
        <rFont val="Times New Roman"/>
        <charset val="134"/>
      </rPr>
      <t xml:space="preserve">     </t>
    </r>
    <r>
      <rPr>
        <b/>
        <sz val="12"/>
        <rFont val="宋体"/>
        <charset val="134"/>
      </rPr>
      <t>项</t>
    </r>
    <r>
      <rPr>
        <b/>
        <sz val="12"/>
        <rFont val="Times New Roman"/>
        <charset val="134"/>
      </rPr>
      <t xml:space="preserve">     </t>
    </r>
    <r>
      <rPr>
        <b/>
        <sz val="12"/>
        <rFont val="宋体"/>
        <charset val="134"/>
      </rPr>
      <t>公</t>
    </r>
    <r>
      <rPr>
        <b/>
        <sz val="12"/>
        <rFont val="Times New Roman"/>
        <charset val="134"/>
      </rPr>
      <t xml:space="preserve">    </t>
    </r>
    <r>
      <rPr>
        <b/>
        <sz val="12"/>
        <rFont val="宋体"/>
        <charset val="134"/>
      </rPr>
      <t>用</t>
    </r>
    <r>
      <rPr>
        <b/>
        <sz val="12"/>
        <rFont val="Times New Roman"/>
        <charset val="134"/>
      </rPr>
      <t xml:space="preserve">    </t>
    </r>
    <r>
      <rPr>
        <b/>
        <sz val="12"/>
        <rFont val="宋体"/>
        <charset val="134"/>
      </rPr>
      <t>经</t>
    </r>
    <r>
      <rPr>
        <b/>
        <sz val="12"/>
        <rFont val="Times New Roman"/>
        <charset val="134"/>
      </rPr>
      <t xml:space="preserve">    </t>
    </r>
    <r>
      <rPr>
        <b/>
        <sz val="12"/>
        <rFont val="宋体"/>
        <charset val="134"/>
      </rPr>
      <t>费</t>
    </r>
  </si>
  <si>
    <t>公用专项合计</t>
  </si>
  <si>
    <t>旧标准公用专项合计</t>
  </si>
  <si>
    <t>2011年增加公用经费</t>
  </si>
  <si>
    <t>固定电话</t>
  </si>
  <si>
    <t>固定电话部数（个）</t>
  </si>
  <si>
    <t>大客户宽带及固定电话费</t>
  </si>
  <si>
    <t>离岗领导电话费</t>
  </si>
  <si>
    <t>车辆保险费</t>
  </si>
  <si>
    <t>国资办提供车辆编制数</t>
  </si>
  <si>
    <t>预算安排车辆数</t>
  </si>
  <si>
    <t>公务用车运行维护费</t>
  </si>
  <si>
    <t>办公费</t>
  </si>
  <si>
    <t>差旅费</t>
  </si>
  <si>
    <t>电费</t>
  </si>
  <si>
    <t>均衡拨付公用经费小计</t>
  </si>
  <si>
    <t>工作经费</t>
  </si>
  <si>
    <t>水费</t>
  </si>
  <si>
    <t>取暖费</t>
  </si>
  <si>
    <t>正常公用经费合计</t>
  </si>
  <si>
    <t>会议、培训费</t>
  </si>
  <si>
    <t>印刷费</t>
  </si>
  <si>
    <t>租赁费</t>
  </si>
  <si>
    <t>维修（护）费</t>
  </si>
  <si>
    <t>购置费</t>
  </si>
  <si>
    <t>茶炉补助</t>
  </si>
  <si>
    <t>接待经费（压减20%后）</t>
  </si>
  <si>
    <t>专项公用经费合计</t>
  </si>
  <si>
    <t>领导</t>
  </si>
  <si>
    <t>主要</t>
  </si>
  <si>
    <t>合  计</t>
  </si>
  <si>
    <t>政府办</t>
  </si>
  <si>
    <t>人大</t>
  </si>
  <si>
    <t>政协</t>
  </si>
  <si>
    <t>纪检委</t>
  </si>
  <si>
    <t>纪工委</t>
  </si>
  <si>
    <t>组织部</t>
  </si>
  <si>
    <t>宣传部</t>
  </si>
  <si>
    <t>电视台</t>
  </si>
  <si>
    <t>县委办</t>
  </si>
  <si>
    <t>统战部</t>
  </si>
  <si>
    <t>农工委</t>
  </si>
  <si>
    <t>妇联</t>
  </si>
  <si>
    <t>国防办</t>
  </si>
  <si>
    <t>机关工委</t>
  </si>
  <si>
    <t>团委</t>
  </si>
  <si>
    <t>文联</t>
  </si>
  <si>
    <t>信访局</t>
  </si>
  <si>
    <t>老干部局</t>
  </si>
  <si>
    <t>检察院</t>
  </si>
  <si>
    <t>法院</t>
  </si>
  <si>
    <t>政法委</t>
  </si>
  <si>
    <t>公安局</t>
  </si>
  <si>
    <t>交警队</t>
  </si>
  <si>
    <t>编办</t>
  </si>
  <si>
    <t>档案局</t>
  </si>
  <si>
    <t>党校</t>
  </si>
  <si>
    <t>发改局</t>
  </si>
  <si>
    <t>工信局</t>
  </si>
  <si>
    <t>教科局</t>
  </si>
  <si>
    <t>民政局</t>
  </si>
  <si>
    <t>光荣院</t>
  </si>
  <si>
    <t>殡葬所</t>
  </si>
  <si>
    <t>司法局</t>
  </si>
  <si>
    <t>劳人局</t>
  </si>
  <si>
    <t>失业所</t>
  </si>
  <si>
    <t>保险局</t>
  </si>
  <si>
    <t>医保所</t>
  </si>
  <si>
    <t>就业局职介所</t>
  </si>
  <si>
    <t>新农保</t>
  </si>
  <si>
    <t>劳动监察大队</t>
  </si>
  <si>
    <t>财政局</t>
  </si>
  <si>
    <t>审计局</t>
  </si>
  <si>
    <t>商务局</t>
  </si>
  <si>
    <t>国土局</t>
  </si>
  <si>
    <t>农业局</t>
  </si>
  <si>
    <t>林业局</t>
  </si>
  <si>
    <t>水利局</t>
  </si>
  <si>
    <t>执法局</t>
  </si>
  <si>
    <t>建设局</t>
  </si>
  <si>
    <t>规划局</t>
  </si>
  <si>
    <t>体育局</t>
  </si>
  <si>
    <t>广播局</t>
  </si>
  <si>
    <t>卫生局</t>
  </si>
  <si>
    <t>计生局</t>
  </si>
  <si>
    <t>疾控中心</t>
  </si>
  <si>
    <t>统计局</t>
  </si>
  <si>
    <t>物价局</t>
  </si>
  <si>
    <t>旅游局</t>
  </si>
  <si>
    <t>人武部</t>
  </si>
  <si>
    <t>粮食局</t>
  </si>
  <si>
    <t>环保局</t>
  </si>
  <si>
    <t>扶贫局</t>
  </si>
  <si>
    <t>畜牧中心</t>
  </si>
  <si>
    <t>科协</t>
  </si>
  <si>
    <t>科技局</t>
  </si>
  <si>
    <t>残联</t>
  </si>
  <si>
    <t>工商联</t>
  </si>
  <si>
    <t>交通局</t>
  </si>
  <si>
    <t>安监局</t>
  </si>
  <si>
    <t>药监局</t>
  </si>
  <si>
    <t>工商局</t>
  </si>
  <si>
    <t>质监局</t>
  </si>
  <si>
    <t>独山城管委会</t>
  </si>
  <si>
    <t>经济开发区</t>
  </si>
  <si>
    <t>钢铜社区</t>
  </si>
  <si>
    <t>市场服务中心</t>
  </si>
  <si>
    <r>
      <rPr>
        <b/>
        <sz val="16"/>
        <rFont val="宋体"/>
        <charset val="134"/>
      </rPr>
      <t>二</t>
    </r>
    <r>
      <rPr>
        <b/>
        <sz val="16"/>
        <rFont val="Times New Roman"/>
        <charset val="134"/>
      </rPr>
      <t>0</t>
    </r>
    <r>
      <rPr>
        <b/>
        <sz val="16"/>
        <rFont val="宋体"/>
        <charset val="134"/>
      </rPr>
      <t>一七年乡镇公用经费明细表（四）</t>
    </r>
  </si>
  <si>
    <t>乡镇</t>
  </si>
  <si>
    <r>
      <rPr>
        <sz val="10"/>
        <rFont val="宋体"/>
        <charset val="134"/>
      </rPr>
      <t>乡</t>
    </r>
    <r>
      <rPr>
        <sz val="10"/>
        <rFont val="Times New Roman"/>
        <charset val="134"/>
      </rPr>
      <t xml:space="preserve">    </t>
    </r>
    <r>
      <rPr>
        <sz val="10"/>
        <rFont val="宋体"/>
        <charset val="134"/>
      </rPr>
      <t>镇</t>
    </r>
    <r>
      <rPr>
        <sz val="10"/>
        <rFont val="Times New Roman"/>
        <charset val="134"/>
      </rPr>
      <t xml:space="preserve">  </t>
    </r>
    <r>
      <rPr>
        <sz val="10"/>
        <rFont val="宋体"/>
        <charset val="134"/>
      </rPr>
      <t>正　常</t>
    </r>
    <r>
      <rPr>
        <sz val="10"/>
        <rFont val="Times New Roman"/>
        <charset val="134"/>
      </rPr>
      <t xml:space="preserve">  </t>
    </r>
    <r>
      <rPr>
        <sz val="10"/>
        <rFont val="宋体"/>
        <charset val="134"/>
      </rPr>
      <t>公</t>
    </r>
    <r>
      <rPr>
        <sz val="10"/>
        <rFont val="Times New Roman"/>
        <charset val="134"/>
      </rPr>
      <t xml:space="preserve">   </t>
    </r>
    <r>
      <rPr>
        <sz val="10"/>
        <rFont val="宋体"/>
        <charset val="134"/>
      </rPr>
      <t>用</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t>
    </r>
  </si>
  <si>
    <r>
      <rPr>
        <sz val="10"/>
        <rFont val="宋体"/>
        <charset val="134"/>
      </rPr>
      <t>专</t>
    </r>
    <r>
      <rPr>
        <sz val="10"/>
        <rFont val="Times New Roman"/>
        <charset val="134"/>
      </rPr>
      <t xml:space="preserve">  </t>
    </r>
    <r>
      <rPr>
        <sz val="10"/>
        <rFont val="宋体"/>
        <charset val="134"/>
      </rPr>
      <t>项</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费（此项目在专项表三中反映）</t>
    </r>
  </si>
  <si>
    <t>乡镇专项公用和项目经费</t>
  </si>
  <si>
    <t>公用经费合计</t>
  </si>
  <si>
    <t>2011年增加乡镇经费</t>
  </si>
  <si>
    <t>复印打印费</t>
  </si>
  <si>
    <t>通讯费</t>
  </si>
  <si>
    <r>
      <rPr>
        <sz val="9"/>
        <rFont val="宋体"/>
        <charset val="134"/>
      </rPr>
      <t>固定电话费</t>
    </r>
    <r>
      <rPr>
        <sz val="9"/>
        <rFont val="Times New Roman"/>
        <charset val="134"/>
      </rPr>
      <t>(</t>
    </r>
    <r>
      <rPr>
        <sz val="9"/>
        <rFont val="宋体"/>
        <charset val="134"/>
      </rPr>
      <t>含网络费</t>
    </r>
    <r>
      <rPr>
        <sz val="9"/>
        <rFont val="Times New Roman"/>
        <charset val="134"/>
      </rPr>
      <t>)</t>
    </r>
  </si>
  <si>
    <t>水电费</t>
  </si>
  <si>
    <t>招待费</t>
  </si>
  <si>
    <t>车辆经费</t>
  </si>
  <si>
    <t>其它办公费</t>
  </si>
  <si>
    <t>正常公用经费小计</t>
  </si>
  <si>
    <t>旧标准专项小计</t>
  </si>
  <si>
    <t>专项公用经费小计</t>
  </si>
  <si>
    <t>民政统筹</t>
  </si>
  <si>
    <t>计划生育</t>
  </si>
  <si>
    <t>卫生补助</t>
  </si>
  <si>
    <t>防火经费</t>
  </si>
  <si>
    <t>防汛经费</t>
  </si>
  <si>
    <t>农村环境治理费</t>
  </si>
  <si>
    <t>信访稳定经费</t>
  </si>
  <si>
    <t>城区办</t>
  </si>
  <si>
    <r>
      <rPr>
        <sz val="10"/>
        <rFont val="Times New Roman"/>
        <charset val="134"/>
      </rPr>
      <t xml:space="preserve"> </t>
    </r>
    <r>
      <rPr>
        <sz val="10"/>
        <rFont val="宋体"/>
        <charset val="134"/>
      </rPr>
      <t xml:space="preserve">涞源镇 </t>
    </r>
  </si>
  <si>
    <t>下北头</t>
  </si>
  <si>
    <t>南屯乡</t>
  </si>
  <si>
    <t>银坊镇</t>
  </si>
  <si>
    <t>走马驿</t>
  </si>
  <si>
    <t>马庄乡</t>
  </si>
  <si>
    <t>北石佛</t>
  </si>
  <si>
    <t>水堡镇</t>
  </si>
  <si>
    <t>金家井</t>
  </si>
  <si>
    <t>留家庄</t>
  </si>
  <si>
    <t>上庄乡</t>
  </si>
  <si>
    <t>东团堡</t>
  </si>
  <si>
    <t>王安镇</t>
  </si>
  <si>
    <t>塔崖驿</t>
  </si>
  <si>
    <t>乌龙沟</t>
  </si>
  <si>
    <t>杨家庄</t>
  </si>
  <si>
    <t>烟煤洞</t>
  </si>
  <si>
    <r>
      <rPr>
        <b/>
        <sz val="9"/>
        <rFont val="宋体"/>
        <charset val="134"/>
      </rPr>
      <t>合</t>
    </r>
    <r>
      <rPr>
        <b/>
        <sz val="9"/>
        <rFont val="Times New Roman"/>
        <charset val="134"/>
      </rPr>
      <t xml:space="preserve">      </t>
    </r>
    <r>
      <rPr>
        <b/>
        <sz val="9"/>
        <rFont val="宋体"/>
        <charset val="134"/>
      </rPr>
      <t>计</t>
    </r>
  </si>
  <si>
    <t>2017年县安排专项款支出明细表（五）</t>
  </si>
  <si>
    <t>科目编码</t>
  </si>
  <si>
    <t>2014预算资金</t>
  </si>
  <si>
    <t>2014年专项项目支出安排明细</t>
  </si>
  <si>
    <t>2016年预算资金</t>
  </si>
  <si>
    <t>2016年专项项目支出安排明细</t>
  </si>
  <si>
    <t>2017年预算资金</t>
  </si>
  <si>
    <t>2017年专项项目支出安排明细</t>
  </si>
  <si>
    <r>
      <rPr>
        <sz val="10"/>
        <rFont val="宋体"/>
        <charset val="134"/>
      </rPr>
      <t>报刊款1.5万</t>
    </r>
    <r>
      <rPr>
        <sz val="10"/>
        <color indexed="10"/>
        <rFont val="宋体"/>
        <charset val="134"/>
      </rPr>
      <t>【人民代表报288×4，保定日报368×6，法制日报360×2，保定晚报150×3，点评1300，河北日报386×4，人民代表报187.2×4，参考消息252×4，光明日报288×5，新华社电讯285.6×2，中办通讯60×2，纪检监察132，中国人大144×15，公民与法制12×156】，</t>
    </r>
    <r>
      <rPr>
        <sz val="10"/>
        <rFont val="宋体"/>
        <charset val="134"/>
      </rPr>
      <t>临时工工资及养老保险7.76万</t>
    </r>
    <r>
      <rPr>
        <sz val="10"/>
        <color indexed="10"/>
        <rFont val="宋体"/>
        <charset val="134"/>
      </rPr>
      <t>【4.5名临时工*1040元*12月，4.5名临时工保险*1977.1*0.2*12】,</t>
    </r>
    <r>
      <rPr>
        <sz val="10"/>
        <rFont val="宋体"/>
        <charset val="134"/>
      </rPr>
      <t>厕所清洁员工资及养老保险1.67万</t>
    </r>
    <r>
      <rPr>
        <sz val="10"/>
        <color indexed="10"/>
        <rFont val="宋体"/>
        <charset val="134"/>
      </rPr>
      <t>【1名临时工*1000元*12月，1名临时工保险*1977.1*0.2*12】</t>
    </r>
  </si>
  <si>
    <r>
      <rPr>
        <sz val="10"/>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rFont val="宋体"/>
        <charset val="134"/>
      </rPr>
      <t>临时工工资及养老保险5.35万</t>
    </r>
    <r>
      <rPr>
        <sz val="10"/>
        <color indexed="10"/>
        <rFont val="宋体"/>
        <charset val="134"/>
      </rPr>
      <t>【3名*1210元*12月=43560元，1名临时工养老保险6103.44，管理费720，医疗保险1802，生育保险170.6，工伤保险610.4，失业保险458】,</t>
    </r>
    <r>
      <rPr>
        <sz val="10"/>
        <rFont val="宋体"/>
        <charset val="134"/>
      </rPr>
      <t>人大办公大院公厕清洁员劳务费1.2万</t>
    </r>
    <r>
      <rPr>
        <sz val="10"/>
        <color indexed="10"/>
        <rFont val="宋体"/>
        <charset val="134"/>
      </rPr>
      <t>【1名临时工*1000元*12月】</t>
    </r>
    <r>
      <rPr>
        <sz val="10"/>
        <rFont val="宋体"/>
        <charset val="134"/>
      </rPr>
      <t>,涞源县县域村庄及人口居住状况调研汇编出版印刷费7.5万元。</t>
    </r>
  </si>
  <si>
    <r>
      <rPr>
        <sz val="10"/>
        <color rgb="FF0033CC"/>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color rgb="FF0033CC"/>
        <rFont val="宋体"/>
        <charset val="134"/>
      </rPr>
      <t>临时工工资及养老保险8.46万</t>
    </r>
    <r>
      <rPr>
        <sz val="10"/>
        <color indexed="10"/>
        <rFont val="宋体"/>
        <charset val="134"/>
      </rPr>
      <t>【4名*1380元*12月=6.62万，2名临时工养老医疗工伤生育保险1.69万元，管理费1440元】,</t>
    </r>
    <r>
      <rPr>
        <sz val="10"/>
        <color rgb="FF0033CC"/>
        <rFont val="宋体"/>
        <charset val="134"/>
      </rPr>
      <t>人大办公大院公厕清洁员劳务费1.2万</t>
    </r>
    <r>
      <rPr>
        <sz val="10"/>
        <color indexed="10"/>
        <rFont val="宋体"/>
        <charset val="134"/>
      </rPr>
      <t>【1名临时工*1000元*12月】</t>
    </r>
    <r>
      <rPr>
        <sz val="10"/>
        <rFont val="宋体"/>
        <charset val="134"/>
      </rPr>
      <t>。</t>
    </r>
  </si>
  <si>
    <r>
      <rPr>
        <sz val="10"/>
        <color rgb="FF0033CC"/>
        <rFont val="宋体"/>
        <charset val="134"/>
      </rPr>
      <t>人大换届经费10万元</t>
    </r>
    <r>
      <rPr>
        <sz val="10"/>
        <color rgb="FFFF0000"/>
        <rFont val="宋体"/>
        <charset val="134"/>
      </rPr>
      <t>。</t>
    </r>
  </si>
  <si>
    <r>
      <rPr>
        <sz val="10"/>
        <rFont val="宋体"/>
        <charset val="134"/>
      </rPr>
      <t>人大代表活动经费2万</t>
    </r>
    <r>
      <rPr>
        <sz val="10"/>
        <color indexed="10"/>
        <rFont val="宋体"/>
        <charset val="134"/>
      </rPr>
      <t>【每年两次代表活动日，走访代表给农村代表发补助，困难代表补贴等】,</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</si>
  <si>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rFont val="宋体"/>
        <charset val="134"/>
      </rPr>
      <t>人大代表活动经费5.43万</t>
    </r>
    <r>
      <rPr>
        <sz val="10"/>
        <color indexed="10"/>
        <rFont val="宋体"/>
        <charset val="134"/>
      </rPr>
      <t>【依据代表法规定181名代表*300元】,</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</si>
  <si>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color rgb="FF0033CC"/>
        <rFont val="宋体"/>
        <charset val="134"/>
      </rPr>
      <t>人大代表活动经费5.43万</t>
    </r>
    <r>
      <rPr>
        <sz val="10"/>
        <color indexed="10"/>
        <rFont val="宋体"/>
        <charset val="134"/>
      </rPr>
      <t>【依据代表法规定181名代表*300元】,</t>
    </r>
    <r>
      <rPr>
        <sz val="10"/>
        <color rgb="FF0033CC"/>
        <rFont val="宋体"/>
        <charset val="134"/>
      </rPr>
      <t>市人代会专项0.5万</t>
    </r>
    <r>
      <rPr>
        <sz val="10"/>
        <color indexed="10"/>
        <rFont val="宋体"/>
        <charset val="134"/>
      </rPr>
      <t>【市人大代表活动日经费】，</t>
    </r>
    <r>
      <rPr>
        <sz val="10"/>
        <color rgb="FF0033CC"/>
        <rFont val="宋体"/>
        <charset val="134"/>
      </rPr>
      <t>两节慰问费1.3万</t>
    </r>
    <r>
      <rPr>
        <sz val="10"/>
        <color indexed="10"/>
        <rFont val="宋体"/>
        <charset val="134"/>
      </rPr>
      <t>【慰问贫困代表】，</t>
    </r>
  </si>
  <si>
    <r>
      <rPr>
        <sz val="10"/>
        <rFont val="宋体"/>
        <charset val="134"/>
      </rPr>
      <t>报刊款1.5万</t>
    </r>
    <r>
      <rPr>
        <sz val="10"/>
        <color indexed="10"/>
        <rFont val="宋体"/>
        <charset val="134"/>
      </rPr>
      <t>【人民日报5份*288元、河北日报8份*386元、保定日报13份*368元、内参选编1份*598元、人民政协报18份*288元】，</t>
    </r>
    <r>
      <rPr>
        <sz val="10"/>
        <rFont val="宋体"/>
        <charset val="134"/>
      </rPr>
      <t>临时工工资及养老保险7.76万</t>
    </r>
    <r>
      <rPr>
        <sz val="10"/>
        <color indexed="10"/>
        <rFont val="宋体"/>
        <charset val="134"/>
      </rPr>
      <t>【4.5名临时工*1040元*12月，4.5名临时工保险*1977.1*0.2*12】,</t>
    </r>
    <r>
      <rPr>
        <sz val="10"/>
        <rFont val="宋体"/>
        <charset val="134"/>
      </rPr>
      <t>文史资料3万</t>
    </r>
    <r>
      <rPr>
        <sz val="10"/>
        <color indexed="10"/>
        <rFont val="宋体"/>
        <charset val="134"/>
      </rPr>
      <t>【编撰文史资料】,</t>
    </r>
  </si>
  <si>
    <r>
      <rPr>
        <sz val="10"/>
        <rFont val="宋体"/>
        <charset val="134"/>
      </rPr>
      <t>报刊款2.5万</t>
    </r>
    <r>
      <rPr>
        <sz val="10"/>
        <color indexed="1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临时工工资及养老保险6.61万</t>
    </r>
    <r>
      <rPr>
        <sz val="10"/>
        <color indexed="10"/>
        <rFont val="宋体"/>
        <charset val="134"/>
      </rPr>
      <t>【4名临时工*1210元*12月=5.81万元，1名临时工保险*2312*26.8%*12月=7435元,1名劳务派遣人员管理费*50元*12月=0.06万】,</t>
    </r>
    <r>
      <rPr>
        <sz val="10"/>
        <rFont val="宋体"/>
        <charset val="134"/>
      </rPr>
      <t>《涞源民俗》文史资料编撰经费15万</t>
    </r>
    <r>
      <rPr>
        <sz val="10"/>
        <color indexed="10"/>
        <rFont val="宋体"/>
        <charset val="134"/>
      </rPr>
      <t>【编撰文史资料】,</t>
    </r>
  </si>
  <si>
    <r>
      <rPr>
        <sz val="10"/>
        <color rgb="FF0000FF"/>
        <rFont val="宋体"/>
        <charset val="134"/>
      </rPr>
      <t>报刊款2.5万</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color rgb="FF0000FF"/>
        <rFont val="宋体"/>
        <charset val="134"/>
      </rPr>
      <t>临时工工资及养老保险7.54万</t>
    </r>
    <r>
      <rPr>
        <sz val="10"/>
        <color rgb="FFFF0000"/>
        <rFont val="宋体"/>
        <charset val="134"/>
      </rPr>
      <t>【4名临时工*1380元*12月=6.62万元，1名临时工保险*2621*26.8%*12月=8429元,1名劳务派遣人员管理费*60元*12月=0.072万】,</t>
    </r>
    <r>
      <rPr>
        <sz val="10"/>
        <color rgb="FF0000FF"/>
        <rFont val="宋体"/>
        <charset val="134"/>
      </rPr>
      <t>《涞源民俗》文史资料编撰经费8万</t>
    </r>
    <r>
      <rPr>
        <sz val="10"/>
        <color rgb="FFFF0000"/>
        <rFont val="宋体"/>
        <charset val="134"/>
      </rPr>
      <t>【编撰文史资料】,</t>
    </r>
  </si>
  <si>
    <t>政协换届经费10万元。</t>
  </si>
  <si>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</si>
  <si>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</si>
  <si>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color rgb="FF0000FF"/>
        <rFont val="宋体"/>
        <charset val="134"/>
      </rPr>
      <t>政协委员活动经费2万</t>
    </r>
    <r>
      <rPr>
        <sz val="10"/>
        <color indexed="10"/>
        <rFont val="宋体"/>
        <charset val="134"/>
      </rPr>
      <t>【每两个月一次政协委员视察考察经费】</t>
    </r>
    <r>
      <rPr>
        <sz val="10"/>
        <color rgb="FF0000FF"/>
        <rFont val="宋体"/>
        <charset val="134"/>
      </rPr>
      <t>,市政协会专项0.5万</t>
    </r>
    <r>
      <rPr>
        <sz val="10"/>
        <color indexed="10"/>
        <rFont val="宋体"/>
        <charset val="134"/>
      </rPr>
      <t>【市政协委员参加市政协会议】，</t>
    </r>
    <r>
      <rPr>
        <sz val="10"/>
        <color rgb="FF0000FF"/>
        <rFont val="宋体"/>
        <charset val="134"/>
      </rPr>
      <t>两节慰问费1.3万</t>
    </r>
    <r>
      <rPr>
        <sz val="10"/>
        <color indexed="10"/>
        <rFont val="宋体"/>
        <charset val="134"/>
      </rPr>
      <t>【慰问贫困委员】,</t>
    </r>
  </si>
  <si>
    <r>
      <rPr>
        <sz val="10"/>
        <rFont val="宋体"/>
        <charset val="134"/>
      </rPr>
      <t>报刊款3万</t>
    </r>
    <r>
      <rPr>
        <sz val="10"/>
        <color indexed="10"/>
        <rFont val="宋体"/>
        <charset val="134"/>
      </rPr>
      <t>【人民日报288*20，河北日报386*20，经济日报297*10，保定日报368*31秘书工作16*96=1536，半月谈12*84，内参2*598】，</t>
    </r>
    <r>
      <rPr>
        <sz val="10"/>
        <rFont val="宋体"/>
        <charset val="134"/>
      </rPr>
      <t>13名临时工工资14.83万</t>
    </r>
    <r>
      <rPr>
        <sz val="10"/>
        <color indexed="10"/>
        <rFont val="宋体"/>
        <charset val="134"/>
      </rPr>
      <t>【2名外聘1500元*12月，9名临时工*1040月*12】；</t>
    </r>
    <r>
      <rPr>
        <sz val="10"/>
        <rFont val="宋体"/>
        <charset val="134"/>
      </rPr>
      <t>食安办工作经费5万元；城区办、社区居委会房租21万</t>
    </r>
    <r>
      <rPr>
        <sz val="10"/>
        <color indexed="10"/>
        <rFont val="宋体"/>
        <charset val="134"/>
      </rPr>
      <t>【城区办房租14万，六个居委会房租7万】，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涞源镇房租15万；乡政府修缮30万;18个乡镇追加乡镇工作经费180万。乡镇干部激励关爱机制经费106.3万</t>
    </r>
    <r>
      <rPr>
        <sz val="10"/>
        <color indexed="10"/>
        <rFont val="宋体"/>
        <charset val="134"/>
      </rPr>
      <t>【乡镇干部工作生活补贴106.3万（正职四年以上30人*460元*12月=16.56万、正职四年以下6人*260元*12月=1.9万、副职166人*200元*12月=39.84万、一般干部400人*100元*12月=48万）】，</t>
    </r>
  </si>
  <si>
    <r>
      <rPr>
        <sz val="10"/>
        <rFont val="宋体"/>
        <charset val="134"/>
      </rPr>
      <t>报刊款4万</t>
    </r>
    <r>
      <rPr>
        <sz val="10"/>
        <color indexed="10"/>
        <rFont val="宋体"/>
        <charset val="134"/>
      </rPr>
      <t>【人民日报288*20，河北日报536*20，经济日报297*10，保定日报532*31秘书工作16*96，半月谈12*84，内参3*448】，</t>
    </r>
    <r>
      <rPr>
        <sz val="10"/>
        <rFont val="宋体"/>
        <charset val="134"/>
      </rPr>
      <t>政府办专项工作经费80万元,12名临时工工资44.01万</t>
    </r>
    <r>
      <rPr>
        <sz val="10"/>
        <color indexed="10"/>
        <rFont val="宋体"/>
        <charset val="134"/>
      </rPr>
      <t>【食堂临时工工资6人月10320*12=12.38万，保安3人月5400*12=64800；保险2312元/月*15*12月*26.8%=11.15万元；管理费60元*15*12=1.08元。1名外聘1500元*12月，7名临时工*1210月*12，1名清洁工工资800*12月=0.96万】；</t>
    </r>
    <r>
      <rPr>
        <sz val="10"/>
        <rFont val="宋体"/>
        <charset val="134"/>
      </rPr>
      <t>行政服务中心临时工工资及工作经费34.42万</t>
    </r>
    <r>
      <rPr>
        <sz val="10"/>
        <color indexed="10"/>
        <rFont val="宋体"/>
        <charset val="134"/>
      </rPr>
      <t>（移动光纤宽带3.12万、网通专线光纤传输费1.44万、电费5.87万、取暖费1512平米*25元=3.78万、办公等运转经费99人*1000元=9.9万、保安网管3人工资及保险6.59(3人*1210元*12月+620元/月*3人*12月)、保洁员2人工资1.2万、保安保洁服装及工具0.52万、网络等设备维护费2万,），</t>
    </r>
    <r>
      <rPr>
        <sz val="10"/>
        <rFont val="宋体"/>
        <charset val="134"/>
      </rPr>
      <t>公共资源交易中心运行费用23.96万</t>
    </r>
    <r>
      <rPr>
        <sz val="10"/>
        <color indexed="10"/>
        <rFont val="宋体"/>
        <charset val="134"/>
      </rPr>
      <t>【（房屋租赁6.8万，水电费3.71万，取暖费5万，人员工资及保险4.89万(2名保安1210元*2人*12月+四项保险620元*2人*12月,锅炉工工资5个月5000元）,办公费2万,网络电话费1.56万】。</t>
    </r>
    <r>
      <rPr>
        <sz val="10"/>
        <rFont val="宋体"/>
        <charset val="134"/>
      </rPr>
      <t>督查专项工作经费1.4万元【</t>
    </r>
    <r>
      <rPr>
        <sz val="10"/>
        <color indexed="10"/>
        <rFont val="宋体"/>
        <charset val="134"/>
      </rPr>
      <t>摄像机1部3000；录音笔2支500元；照像机1部1500元；微型摄像机1部1000元；电脑2台*4000=8000</t>
    </r>
    <r>
      <rPr>
        <sz val="10"/>
        <rFont val="宋体"/>
        <charset val="134"/>
      </rPr>
      <t>】,城区办、社区居委会房租25万</t>
    </r>
    <r>
      <rPr>
        <sz val="10"/>
        <color indexed="10"/>
        <rFont val="宋体"/>
        <charset val="134"/>
      </rPr>
      <t>【城区办房租18万，六个居委会房租7万】，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涞源镇房租19万；</t>
    </r>
    <r>
      <rPr>
        <sz val="10"/>
        <color indexed="12"/>
        <rFont val="宋体"/>
        <charset val="134"/>
      </rPr>
      <t>矿督办工作经费2万,</t>
    </r>
    <r>
      <rPr>
        <sz val="10"/>
        <rFont val="宋体"/>
        <charset val="134"/>
      </rPr>
      <t>亢进文见义勇为待遇0.3万</t>
    </r>
    <r>
      <rPr>
        <sz val="10"/>
        <color indexed="12"/>
        <rFont val="宋体"/>
        <charset val="134"/>
      </rPr>
      <t>,塔崖驿片区工作经费2万，小河片区工作经费2万，王安镇片区工作经费2万，</t>
    </r>
    <r>
      <rPr>
        <sz val="10"/>
        <rFont val="宋体"/>
        <charset val="134"/>
      </rPr>
      <t>银坊镇更换锅炉资金17.31万</t>
    </r>
    <r>
      <rPr>
        <sz val="10"/>
        <color indexed="12"/>
        <rFont val="宋体"/>
        <charset val="134"/>
      </rPr>
      <t>(</t>
    </r>
    <r>
      <rPr>
        <sz val="10"/>
        <color indexed="10"/>
        <rFont val="宋体"/>
        <charset val="134"/>
      </rPr>
      <t>评审中心审定价</t>
    </r>
    <r>
      <rPr>
        <sz val="10"/>
        <color indexed="12"/>
        <rFont val="宋体"/>
        <charset val="134"/>
      </rPr>
      <t>),</t>
    </r>
    <r>
      <rPr>
        <sz val="10"/>
        <rFont val="宋体"/>
        <charset val="134"/>
      </rPr>
      <t>银坊镇2015年湖南外建武汉分公司占地遗留问题16万元,涞源镇麻园砖厂占地补偿款10.2万元,王安镇政府租用办公用房租赁费12万元,全县办公用房修绻费用40万元.塔崖驿乡更换锅炉资金6万元,杏花湾租金50万元。</t>
    </r>
    <r>
      <rPr>
        <sz val="10"/>
        <color indexed="12"/>
        <rFont val="宋体"/>
        <charset val="134"/>
      </rPr>
      <t>东团堡工作经费27.09万元,白石山镇工作经费10.6万元,南屯镇工作经费8.8万元,城区办工作经费9万元,涞源镇工作经费10万元,乌龙沟乡工作经费3万元,水堡镇工作经费7万元.白石山镇新华网项目征地工作经费7万元,</t>
    </r>
  </si>
  <si>
    <r>
      <rPr>
        <sz val="10"/>
        <color rgb="FF0000FF"/>
        <rFont val="宋体"/>
        <charset val="134"/>
      </rPr>
      <t>报刊款4.47万</t>
    </r>
    <r>
      <rPr>
        <sz val="10"/>
        <color rgb="FFFF0000"/>
        <rFont val="宋体"/>
        <charset val="134"/>
      </rPr>
      <t>【人民日报288*20，河北日报536*20，经济日报297*10，保定日报532*31秘书工作16*96，半月谈12*84，内参3*598,河北法制294*3，法制日报360*3，河北经济486*2，保定晚报150*10】，</t>
    </r>
    <r>
      <rPr>
        <sz val="10"/>
        <rFont val="宋体"/>
        <charset val="134"/>
      </rPr>
      <t>政府办专项工作经费80万元（</t>
    </r>
    <r>
      <rPr>
        <sz val="10"/>
        <color rgb="FFCC00CC"/>
        <rFont val="宋体"/>
        <charset val="134"/>
      </rPr>
      <t>此款于2017.1.17日拨政府办公用经费10万元</t>
    </r>
    <r>
      <rPr>
        <sz val="10"/>
        <rFont val="宋体"/>
        <charset val="134"/>
      </rPr>
      <t>）,</t>
    </r>
    <r>
      <rPr>
        <sz val="10"/>
        <color rgb="FF0000FF"/>
        <rFont val="宋体"/>
        <charset val="134"/>
      </rPr>
      <t>12名临时工工资50.12万</t>
    </r>
    <r>
      <rPr>
        <sz val="10"/>
        <color rgb="FFFF0000"/>
        <rFont val="宋体"/>
        <charset val="134"/>
      </rPr>
      <t>【食堂临时工工资6人月10660*12=12.79万，保安3人月5400*12=64800；保险2621元/月*15人*12月*26.8%=12.64万元，保险按增幅10%后为13.9万；管理费60元*15*12=1.08元。9名临时工*1380月*12=14.91万，1名清洁工工资800*12月=0.96万】；</t>
    </r>
    <r>
      <rPr>
        <sz val="10"/>
        <color rgb="FF0000FF"/>
        <rFont val="宋体"/>
        <charset val="134"/>
      </rPr>
      <t>行政服务中心临时工工资及工作经费46.83万</t>
    </r>
    <r>
      <rPr>
        <sz val="10"/>
        <color rgb="FFFF0000"/>
        <rFont val="宋体"/>
        <charset val="134"/>
      </rPr>
      <t>（移动光纤宽带3.12万、网通专线光纤传输费2.64万、监管平台1.2万、电费5.87万、取暖费1512平米*25元=3.78万、办公等运转经费130人*1000元=13万、保安网管3人工资及保险7.5万(3人*1380元*12月+703元/月*3人*12月)、保洁员2人工资1.2万、保安保洁服装及工具0.52万、网络等设备维护费5万，接待经费3万元）；</t>
    </r>
    <r>
      <rPr>
        <sz val="10"/>
        <color rgb="FF0000FF"/>
        <rFont val="宋体"/>
        <charset val="134"/>
      </rPr>
      <t>行政服务中心“互联网+政务服务”建设经费110万元</t>
    </r>
    <r>
      <rPr>
        <sz val="10"/>
        <color rgb="FFFF0000"/>
        <rFont val="宋体"/>
        <charset val="134"/>
      </rPr>
      <t>【政务服务中心网上审批窗口设备购置20万元；18个乡镇及有关村“互联网+政务服务”硬件建设60万元，乡村两级“两个代办”专项办公经费20万元,采购中心工作经费10万元】</t>
    </r>
    <r>
      <rPr>
        <sz val="10"/>
        <color rgb="FF0000FF"/>
        <rFont val="宋体"/>
        <charset val="134"/>
      </rPr>
      <t>公共资源交易中心运行费用39.05万</t>
    </r>
    <r>
      <rPr>
        <sz val="10"/>
        <color rgb="FFFF0000"/>
        <rFont val="宋体"/>
        <charset val="134"/>
      </rPr>
      <t>【房屋租赁6.8万，水电费3.71万，取暖费5万，人员工资及保险5万(2名保安1380元*2人*12月+四项保险703元*2人*12月,保安保洁服装工具0.62万元，水电暖及办公设备维护费3万，接待经费3万元,办公费2万,网络电话费1.56万，，网络建设保证金8.36万元】。</t>
    </r>
    <r>
      <rPr>
        <sz val="10"/>
        <color rgb="FF0033CC"/>
        <rFont val="宋体"/>
        <charset val="134"/>
      </rPr>
      <t>督查专项工作经费1.4万元</t>
    </r>
    <r>
      <rPr>
        <sz val="10"/>
        <rFont val="宋体"/>
        <charset val="134"/>
      </rPr>
      <t>【</t>
    </r>
    <r>
      <rPr>
        <sz val="10"/>
        <color rgb="FFFF0000"/>
        <rFont val="宋体"/>
        <charset val="134"/>
      </rPr>
      <t>摄像机1部3000；录音笔2支500元；照像机1部1500元；微型摄像机1部1000元；电脑2台*4000=8000</t>
    </r>
    <r>
      <rPr>
        <sz val="10"/>
        <rFont val="宋体"/>
        <charset val="134"/>
      </rPr>
      <t>】,</t>
    </r>
    <r>
      <rPr>
        <sz val="10"/>
        <color rgb="FF0033CC"/>
        <rFont val="宋体"/>
        <charset val="134"/>
      </rPr>
      <t>城区办及社区居委会房租26万</t>
    </r>
    <r>
      <rPr>
        <sz val="10"/>
        <color rgb="FFFF0000"/>
        <rFont val="宋体"/>
        <charset val="134"/>
      </rPr>
      <t>【城区办2016年房租19万、2017年六个居委会房租7万】，</t>
    </r>
    <r>
      <rPr>
        <sz val="10"/>
        <color rgb="FF0000FF"/>
        <rFont val="宋体"/>
        <charset val="134"/>
      </rPr>
      <t>2017年信访群众工作站房租30万元，</t>
    </r>
    <r>
      <rPr>
        <sz val="10"/>
        <color rgb="FF0033CC"/>
        <rFont val="宋体"/>
        <charset val="134"/>
      </rPr>
      <t>社区居委会取暖3.3万</t>
    </r>
    <r>
      <rPr>
        <sz val="10"/>
        <color rgb="FFFF0000"/>
        <rFont val="宋体"/>
        <charset val="134"/>
      </rPr>
      <t>【1个社区办及6个居委会取暖面积1269平米*26月/平米】，</t>
    </r>
    <r>
      <rPr>
        <sz val="10"/>
        <color rgb="FF0033CC"/>
        <rFont val="宋体"/>
        <charset val="134"/>
      </rPr>
      <t>社区工作经费8.4万</t>
    </r>
    <r>
      <rPr>
        <sz val="10"/>
        <color rgb="FFFF0000"/>
        <rFont val="宋体"/>
        <charset val="134"/>
      </rPr>
      <t>【1个社区办及6个居委会每个年1.2万元】,</t>
    </r>
    <r>
      <rPr>
        <sz val="10"/>
        <color rgb="FF0033CC"/>
        <rFont val="宋体"/>
        <charset val="134"/>
      </rPr>
      <t>涞源镇房租25万（</t>
    </r>
    <r>
      <rPr>
        <sz val="10"/>
        <color rgb="FFCC00CC"/>
        <rFont val="宋体"/>
        <charset val="134"/>
      </rPr>
      <t>此款于2017.1.17日拨涞源镇25万</t>
    </r>
    <r>
      <rPr>
        <sz val="10"/>
        <color rgb="FF0033CC"/>
        <rFont val="宋体"/>
        <charset val="134"/>
      </rPr>
      <t>）</t>
    </r>
    <r>
      <rPr>
        <sz val="10"/>
        <rFont val="宋体"/>
        <charset val="134"/>
      </rPr>
      <t>；</t>
    </r>
    <r>
      <rPr>
        <sz val="10"/>
        <color rgb="FF0033CC"/>
        <rFont val="宋体"/>
        <charset val="134"/>
      </rPr>
      <t>亢进文见义勇为待遇0.3万</t>
    </r>
    <r>
      <rPr>
        <sz val="10"/>
        <color rgb="FF0000FF"/>
        <rFont val="宋体"/>
        <charset val="134"/>
      </rPr>
      <t>,塔崖驿片区工作经费4万（</t>
    </r>
    <r>
      <rPr>
        <sz val="10"/>
        <color rgb="FFFF0000"/>
        <rFont val="宋体"/>
        <charset val="134"/>
      </rPr>
      <t>含2016年1万元</t>
    </r>
    <r>
      <rPr>
        <sz val="10"/>
        <color rgb="FF0000FF"/>
        <rFont val="宋体"/>
        <charset val="134"/>
      </rPr>
      <t>），小河片区工作经费3万，王安镇片区工作经费3万，</t>
    </r>
    <r>
      <rPr>
        <sz val="10"/>
        <color rgb="FF0033CC"/>
        <rFont val="宋体"/>
        <charset val="134"/>
      </rPr>
      <t>王安镇政府租用办公用房租赁费12万元,全县办公用房修绻费用100万元.全县办公设备购置经费76万元,杏花湾租金50万元。留家庄乡工作经费11.18万元（</t>
    </r>
    <r>
      <rPr>
        <sz val="10"/>
        <color rgb="FFFF0000"/>
        <rFont val="宋体"/>
        <charset val="134"/>
      </rPr>
      <t>2016年收回问题资金</t>
    </r>
    <r>
      <rPr>
        <sz val="10"/>
        <color rgb="FF0033CC"/>
        <rFont val="宋体"/>
        <charset val="134"/>
      </rPr>
      <t>）,</t>
    </r>
  </si>
  <si>
    <r>
      <rPr>
        <sz val="10"/>
        <rFont val="宋体"/>
        <charset val="134"/>
      </rPr>
      <t>地方志外聘人员工资5.664万,地方志专项2.5万</t>
    </r>
    <r>
      <rPr>
        <sz val="10"/>
        <color indexed="10"/>
        <rFont val="宋体"/>
        <charset val="134"/>
      </rPr>
      <t>【编撰地方志工作经费2.5万，出版印刷费3500本*140元】，</t>
    </r>
  </si>
  <si>
    <r>
      <rPr>
        <sz val="10"/>
        <rFont val="宋体"/>
        <charset val="134"/>
      </rPr>
      <t>地方志专项19.48万</t>
    </r>
    <r>
      <rPr>
        <sz val="10"/>
        <color indexed="10"/>
        <rFont val="宋体"/>
        <charset val="134"/>
      </rPr>
      <t>【翻印旧县志500*80=4万；出版新县志1000*120=12万，外聘人员工资2人每月2900*12=34800】，</t>
    </r>
    <r>
      <rPr>
        <sz val="10"/>
        <rFont val="宋体"/>
        <charset val="134"/>
      </rPr>
      <t>网络信息费5.85万元</t>
    </r>
    <r>
      <rPr>
        <sz val="10"/>
        <color indexed="10"/>
        <rFont val="宋体"/>
        <charset val="134"/>
      </rPr>
      <t>【设备维护费18500;（硬盘（包含数据）*2块*4250=8500元，服务器1台维修6000元，中兴路由器4000元，）门户网站服务费25000；信息公开平台服务费15000】；</t>
    </r>
    <r>
      <rPr>
        <sz val="10"/>
        <color indexed="12"/>
        <rFont val="宋体"/>
        <charset val="134"/>
      </rPr>
      <t>政府督查室信息科配备数码办公设备1万</t>
    </r>
    <r>
      <rPr>
        <sz val="10"/>
        <color indexed="17"/>
        <rFont val="宋体"/>
        <charset val="134"/>
      </rPr>
      <t>(</t>
    </r>
    <r>
      <rPr>
        <sz val="10"/>
        <color indexed="10"/>
        <rFont val="宋体"/>
        <charset val="134"/>
      </rPr>
      <t>领导批示</t>
    </r>
    <r>
      <rPr>
        <sz val="10"/>
        <color indexed="17"/>
        <rFont val="宋体"/>
        <charset val="134"/>
      </rPr>
      <t>),</t>
    </r>
  </si>
  <si>
    <r>
      <rPr>
        <sz val="10"/>
        <color rgb="FF0000FF"/>
        <rFont val="宋体"/>
        <charset val="134"/>
      </rPr>
      <t>地方志专项15.33万</t>
    </r>
    <r>
      <rPr>
        <sz val="10"/>
        <color rgb="FFFF0000"/>
        <rFont val="宋体"/>
        <charset val="134"/>
      </rPr>
      <t>【出版新县志32.76万，减2016年已付9.23万元，2017年安排23.53万元，外聘人员工资1人每月1500*12=1.8万】，</t>
    </r>
    <r>
      <rPr>
        <sz val="10"/>
        <color rgb="FF0000FF"/>
        <rFont val="宋体"/>
        <charset val="134"/>
      </rPr>
      <t>网络信息费5.85万元</t>
    </r>
    <r>
      <rPr>
        <sz val="10"/>
        <color rgb="FFFF0000"/>
        <rFont val="宋体"/>
        <charset val="134"/>
      </rPr>
      <t>【设备维护费18500;（硬盘（包含数据）*2块*4250=8500元，服务器1台维修6000元，中兴路由器4000元，）门户网站服务费25000；信息公开平台服务费15000】；</t>
    </r>
    <r>
      <rPr>
        <sz val="10"/>
        <color rgb="FF0000FF"/>
        <rFont val="宋体"/>
        <charset val="134"/>
      </rPr>
      <t>人防办专项2万</t>
    </r>
    <r>
      <rPr>
        <sz val="10"/>
        <color rgb="FF008000"/>
        <rFont val="宋体"/>
        <charset val="134"/>
      </rPr>
      <t>【</t>
    </r>
    <r>
      <rPr>
        <sz val="10"/>
        <color rgb="FFFF0000"/>
        <rFont val="宋体"/>
        <charset val="134"/>
      </rPr>
      <t>印制宣传品经费</t>
    </r>
    <r>
      <rPr>
        <sz val="10"/>
        <color rgb="FF008000"/>
        <rFont val="宋体"/>
        <charset val="134"/>
      </rPr>
      <t>】，</t>
    </r>
    <r>
      <rPr>
        <sz val="10"/>
        <color rgb="FF0033CC"/>
        <rFont val="宋体"/>
        <charset val="134"/>
      </rPr>
      <t>人防工程建设规划编制4万元,聘用人员工资1.66万元.金融服务中心办公经费5万元，</t>
    </r>
  </si>
  <si>
    <r>
      <rPr>
        <sz val="10"/>
        <rFont val="宋体"/>
        <charset val="134"/>
      </rPr>
      <t>法制办1万</t>
    </r>
    <r>
      <rPr>
        <sz val="10"/>
        <color indexed="10"/>
        <rFont val="宋体"/>
        <charset val="134"/>
      </rPr>
      <t>【行政复议案件调查取证费0.5万，案件整理复印材料、律师费0.5万】，</t>
    </r>
  </si>
  <si>
    <r>
      <rPr>
        <sz val="10"/>
        <rFont val="宋体"/>
        <charset val="134"/>
      </rPr>
      <t>法制办2万</t>
    </r>
    <r>
      <rPr>
        <sz val="10"/>
        <color indexed="10"/>
        <rFont val="宋体"/>
        <charset val="134"/>
      </rPr>
      <t>【律师费2万,每个律师每年0.5万*4人】，</t>
    </r>
  </si>
  <si>
    <r>
      <rPr>
        <sz val="10"/>
        <color rgb="FF0000FF"/>
        <rFont val="宋体"/>
        <charset val="134"/>
      </rPr>
      <t>法制办2万</t>
    </r>
    <r>
      <rPr>
        <sz val="10"/>
        <color indexed="10"/>
        <rFont val="宋体"/>
        <charset val="134"/>
      </rPr>
      <t>【律师费2万,每个律师每年0.5万*4人】，</t>
    </r>
  </si>
  <si>
    <r>
      <rPr>
        <sz val="10"/>
        <rFont val="宋体"/>
        <charset val="134"/>
      </rPr>
      <t>信访稳定经费200万</t>
    </r>
    <r>
      <rPr>
        <sz val="10"/>
        <color indexed="10"/>
        <rFont val="宋体"/>
        <charset val="134"/>
      </rPr>
      <t>（含信访经费27万人*2元=54万，含公安局秘密经费10万，凭领导批示支付），</t>
    </r>
    <r>
      <rPr>
        <sz val="10"/>
        <rFont val="宋体"/>
        <charset val="134"/>
      </rPr>
      <t>乡镇工作经费108万元</t>
    </r>
    <r>
      <rPr>
        <sz val="10"/>
        <color indexed="10"/>
        <rFont val="宋体"/>
        <charset val="134"/>
      </rPr>
      <t>（每乡镇年6万元维稳经费，含原来从转移支付列支36万）；</t>
    </r>
  </si>
  <si>
    <r>
      <rPr>
        <sz val="10"/>
        <rFont val="宋体"/>
        <charset val="134"/>
      </rPr>
      <t>信访稳定经费250万</t>
    </r>
    <r>
      <rPr>
        <sz val="10"/>
        <color indexed="10"/>
        <rFont val="宋体"/>
        <charset val="134"/>
      </rPr>
      <t>（含信访经费27万人*2元=54万，含公安局秘密经费10万，原维稳经费200万元，2015年追加50万元，凭领导批示支付）</t>
    </r>
    <r>
      <rPr>
        <sz val="10"/>
        <color indexed="62"/>
        <rFont val="宋体"/>
        <charset val="134"/>
      </rPr>
      <t>，</t>
    </r>
    <r>
      <rPr>
        <sz val="10"/>
        <rFont val="宋体"/>
        <charset val="134"/>
      </rPr>
      <t>乡镇信访稳定工作经费108万元</t>
    </r>
    <r>
      <rPr>
        <sz val="10"/>
        <color indexed="10"/>
        <rFont val="宋体"/>
        <charset val="134"/>
      </rPr>
      <t>（原来每乡镇6万元维稳经费，共计108万）；</t>
    </r>
    <r>
      <rPr>
        <sz val="10"/>
        <color indexed="12"/>
        <rFont val="宋体"/>
        <charset val="134"/>
      </rPr>
      <t>信访局群众工作中心建设资金100万元.</t>
    </r>
  </si>
  <si>
    <r>
      <rPr>
        <sz val="10"/>
        <color rgb="FF0033CC"/>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color rgb="FF0033CC"/>
        <rFont val="宋体"/>
        <charset val="134"/>
      </rPr>
      <t>乡镇信访稳定工作经费108万元</t>
    </r>
    <r>
      <rPr>
        <sz val="10"/>
        <color rgb="FFFF0000"/>
        <rFont val="宋体"/>
        <charset val="134"/>
      </rPr>
      <t>（原来每乡镇6万元维稳经费，共计108万）；</t>
    </r>
    <r>
      <rPr>
        <sz val="10"/>
        <color rgb="FF0000FF"/>
        <rFont val="宋体"/>
        <charset val="134"/>
      </rPr>
      <t>信访局群众工作中心建设及采购办设备资金106.56万元</t>
    </r>
    <r>
      <rPr>
        <sz val="10"/>
        <rFont val="宋体"/>
        <charset val="134"/>
      </rPr>
      <t>【</t>
    </r>
    <r>
      <rPr>
        <sz val="10"/>
        <color rgb="FFFF0000"/>
        <rFont val="宋体"/>
        <charset val="134"/>
      </rPr>
      <t>采购办公设备106.56万元（待评审</t>
    </r>
    <r>
      <rPr>
        <sz val="10"/>
        <rFont val="宋体"/>
        <charset val="134"/>
      </rPr>
      <t>）】.</t>
    </r>
    <r>
      <rPr>
        <sz val="10"/>
        <color rgb="FF0000FF"/>
        <rFont val="宋体"/>
        <charset val="134"/>
      </rPr>
      <t>信访工作中心配备保安4.32万元</t>
    </r>
    <r>
      <rPr>
        <sz val="10"/>
        <rFont val="宋体"/>
        <charset val="134"/>
      </rPr>
      <t>（</t>
    </r>
    <r>
      <rPr>
        <sz val="10"/>
        <color rgb="FFFF0000"/>
        <rFont val="宋体"/>
        <charset val="134"/>
      </rPr>
      <t>每名0.18万元，两名每月共计0.36万元年工资4.3万</t>
    </r>
    <r>
      <rPr>
        <sz val="10"/>
        <rFont val="宋体"/>
        <charset val="134"/>
      </rPr>
      <t>）；</t>
    </r>
    <r>
      <rPr>
        <sz val="10"/>
        <color rgb="FF0000FF"/>
        <rFont val="宋体"/>
        <charset val="134"/>
      </rPr>
      <t>信访工作中心劳务派遣25.71万元（</t>
    </r>
    <r>
      <rPr>
        <sz val="10"/>
        <color rgb="FFFF0000"/>
        <rFont val="宋体"/>
        <charset val="134"/>
      </rPr>
      <t>10人*1380元*12个月=16.56万元，年四险2621元*10人*12个月*0.268=8.43万元，管理费60元*10人*12个月=0.72万元</t>
    </r>
    <r>
      <rPr>
        <sz val="10"/>
        <rFont val="宋体"/>
        <charset val="134"/>
      </rPr>
      <t>）;</t>
    </r>
  </si>
  <si>
    <r>
      <rPr>
        <sz val="10"/>
        <rFont val="宋体"/>
        <charset val="134"/>
      </rPr>
      <t>审核中心工作经费60万</t>
    </r>
    <r>
      <rPr>
        <sz val="10"/>
        <color indexed="10"/>
        <rFont val="宋体"/>
        <charset val="134"/>
      </rPr>
      <t>【按核减资金3000万*2%】；</t>
    </r>
    <r>
      <rPr>
        <sz val="10"/>
        <rFont val="宋体"/>
        <charset val="134"/>
      </rPr>
      <t>钢铜社区临时工工资4.1万</t>
    </r>
    <r>
      <rPr>
        <sz val="10"/>
        <color indexed="10"/>
        <rFont val="宋体"/>
        <charset val="134"/>
      </rPr>
      <t>【2人*1500元/月人*12个月+保险2100*20%*12】，</t>
    </r>
    <r>
      <rPr>
        <sz val="10"/>
        <rFont val="宋体"/>
        <charset val="134"/>
      </rPr>
      <t>工业园区工勤人员工资10万</t>
    </r>
    <r>
      <rPr>
        <sz val="10"/>
        <color indexed="10"/>
        <rFont val="宋体"/>
        <charset val="134"/>
      </rPr>
      <t>【8人*1.25万/年人】，</t>
    </r>
  </si>
  <si>
    <r>
      <rPr>
        <sz val="10"/>
        <rFont val="宋体"/>
        <charset val="134"/>
      </rPr>
      <t>审核中心工作经费60万</t>
    </r>
    <r>
      <rPr>
        <sz val="10"/>
        <color indexed="10"/>
        <rFont val="宋体"/>
        <charset val="134"/>
      </rPr>
      <t>【按核减资金3000万*2%】；</t>
    </r>
    <r>
      <rPr>
        <sz val="10"/>
        <rFont val="宋体"/>
        <charset val="134"/>
      </rPr>
      <t>钢铜社区临时工工资1.45万</t>
    </r>
    <r>
      <rPr>
        <sz val="10"/>
        <color indexed="10"/>
        <rFont val="宋体"/>
        <charset val="134"/>
      </rPr>
      <t>【1人*1210元/月人】，</t>
    </r>
    <r>
      <rPr>
        <sz val="10"/>
        <rFont val="宋体"/>
        <charset val="134"/>
      </rPr>
      <t>经济开发区专项工作经费56万元</t>
    </r>
    <r>
      <rPr>
        <sz val="10"/>
        <color indexed="10"/>
        <rFont val="宋体"/>
        <charset val="134"/>
      </rPr>
      <t>【经济开发区"十三五"规划编制27万元,经济开发区&lt;河北涞源经济开发区暨白石山国家中美科技国际创新园"十三五"产业发展规划&gt;经费8.7万元由宣传部上级专款抵顶120万元】,</t>
    </r>
    <r>
      <rPr>
        <sz val="10"/>
        <rFont val="宋体"/>
        <charset val="134"/>
      </rPr>
      <t>经济开发区工勤人员工资14.42万</t>
    </r>
    <r>
      <rPr>
        <sz val="10"/>
        <color indexed="10"/>
        <rFont val="宋体"/>
        <charset val="134"/>
      </rPr>
      <t>【9人*1210万/月人*12个月,补2015年新增1名临时工工资13460元】，</t>
    </r>
    <r>
      <rPr>
        <sz val="10"/>
        <rFont val="宋体"/>
        <charset val="134"/>
      </rPr>
      <t>建投公司兼职会计师工资2.4万,建投公司周村气象站看护人员工资1.44万元,建投公司周村气象站占地补偿0.69万元,建投公司周村气象站看护人员煤电费0.51万元;建投公司九天医药看护人员工资及取暖费1.64万元.建投公司购置办公用品所需经费1万元.矿管局2014-2015年铁矿石产品交易费10万元,建投公司工作经费6万元,灾后重建指挥部拖欠房租等经费56万元；</t>
    </r>
  </si>
  <si>
    <r>
      <rPr>
        <sz val="10"/>
        <color rgb="FF0033CC"/>
        <rFont val="宋体"/>
        <charset val="134"/>
      </rPr>
      <t>审核中心工作经费90万</t>
    </r>
    <r>
      <rPr>
        <sz val="10"/>
        <color rgb="FFFF0000"/>
        <rFont val="宋体"/>
        <charset val="134"/>
      </rPr>
      <t>【按核减资金4500万*2%】；</t>
    </r>
    <r>
      <rPr>
        <sz val="10"/>
        <color rgb="FF0000FF"/>
        <rFont val="宋体"/>
        <charset val="134"/>
      </rPr>
      <t>钢铜社区临时工工资1.66万</t>
    </r>
    <r>
      <rPr>
        <sz val="10"/>
        <color rgb="FFFF0000"/>
        <rFont val="宋体"/>
        <charset val="134"/>
      </rPr>
      <t>【1人*1380元/月人】，</t>
    </r>
    <r>
      <rPr>
        <sz val="10"/>
        <color rgb="FF0033CC"/>
        <rFont val="宋体"/>
        <charset val="134"/>
      </rPr>
      <t>经济开发区专项工作经费20万元</t>
    </r>
    <r>
      <rPr>
        <sz val="10"/>
        <color rgb="FFFF0000"/>
        <rFont val="宋体"/>
        <charset val="134"/>
      </rPr>
      <t>【用于宣传推介、外出招商、公务接待等费用】,</t>
    </r>
    <r>
      <rPr>
        <sz val="10"/>
        <color rgb="FF0033CC"/>
        <rFont val="宋体"/>
        <charset val="134"/>
      </rPr>
      <t>经济开发区工勤人员工资14.91万</t>
    </r>
    <r>
      <rPr>
        <sz val="10"/>
        <color rgb="FFFF0000"/>
        <rFont val="宋体"/>
        <charset val="134"/>
      </rPr>
      <t>【9人*1380万/月人*12个月,】.</t>
    </r>
  </si>
  <si>
    <r>
      <rPr>
        <sz val="10"/>
        <rFont val="宋体"/>
        <charset val="134"/>
      </rPr>
      <t>项目工作经费450万</t>
    </r>
    <r>
      <rPr>
        <sz val="10"/>
        <color indexed="10"/>
        <rFont val="宋体"/>
        <charset val="134"/>
      </rPr>
      <t>（重点用于发改、工信、商务等部门项目工作经费，凭领导批示）；</t>
    </r>
    <r>
      <rPr>
        <sz val="10"/>
        <rFont val="宋体"/>
        <charset val="134"/>
      </rPr>
      <t>项目发展资金2036万</t>
    </r>
    <r>
      <rPr>
        <sz val="10"/>
        <color indexed="10"/>
        <rFont val="宋体"/>
        <charset val="134"/>
      </rPr>
      <t>【重点用于改革发展及重大项目配套及建设】</t>
    </r>
  </si>
  <si>
    <t>"十三五"规划经费25万元.项目前期经费及节能减排经费5万元,</t>
  </si>
  <si>
    <t>项目前期经费及节能减排经费5万元,</t>
  </si>
  <si>
    <r>
      <rPr>
        <sz val="10"/>
        <rFont val="宋体"/>
        <charset val="134"/>
      </rPr>
      <t>物价局涉案涉税价格认定经费12万</t>
    </r>
    <r>
      <rPr>
        <sz val="10"/>
        <color indexed="10"/>
        <rFont val="宋体"/>
        <charset val="134"/>
      </rPr>
      <t>（取消收费后人员工资性补贴）;</t>
    </r>
  </si>
  <si>
    <r>
      <rPr>
        <sz val="10"/>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</si>
  <si>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</si>
  <si>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统计局招用劳务派遗统计人员10人年工资及各项保险缴费26.56万元</t>
    </r>
    <r>
      <rPr>
        <sz val="10"/>
        <color indexed="10"/>
        <rFont val="宋体"/>
        <charset val="134"/>
      </rPr>
      <t>（其中：工资10人*1380元*12个月=16.56万元，养老医疗工伤生育等各项保险2621元/月*10%增幅*10人*12月*26.8%=9.28万元；管理费60元*10*12=0.72元。）</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</si>
  <si>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投入产出调查3万，畜禽检测费0.5万，统计年鉴费1万，</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</si>
  <si>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投入产出调查3万，畜禽检测费0.5万，统计年鉴费2万，</t>
    </r>
  </si>
  <si>
    <r>
      <rPr>
        <sz val="10"/>
        <color rgb="FF0033CC"/>
        <rFont val="宋体"/>
        <charset val="134"/>
      </rPr>
      <t>网络费1.3万，城市社会经济调查队经费3.12万</t>
    </r>
    <r>
      <rPr>
        <sz val="10"/>
        <color indexed="10"/>
        <rFont val="宋体"/>
        <charset val="134"/>
      </rPr>
      <t>（住户补贴20元*100户*12月=2.4万，协助员补贴60元*10人*12月=0.72万），</t>
    </r>
    <r>
      <rPr>
        <sz val="10"/>
        <color rgb="FF0033CC"/>
        <rFont val="宋体"/>
        <charset val="134"/>
      </rPr>
      <t>投入产出调查3万</t>
    </r>
    <r>
      <rPr>
        <sz val="10"/>
        <rFont val="宋体"/>
        <charset val="134"/>
      </rPr>
      <t>，</t>
    </r>
    <r>
      <rPr>
        <sz val="10"/>
        <color rgb="FF0033CC"/>
        <rFont val="宋体"/>
        <charset val="134"/>
      </rPr>
      <t>畜禽检测费0.5万，统计年鉴费2万，</t>
    </r>
  </si>
  <si>
    <r>
      <rPr>
        <sz val="10"/>
        <rFont val="宋体"/>
        <charset val="134"/>
      </rPr>
      <t>经济普查20万元</t>
    </r>
    <r>
      <rPr>
        <sz val="10"/>
        <color indexed="10"/>
        <rFont val="宋体"/>
        <charset val="134"/>
      </rPr>
      <t>(已提意见领导签批)。</t>
    </r>
  </si>
  <si>
    <r>
      <rPr>
        <sz val="9"/>
        <color indexed="12"/>
        <rFont val="仿宋"/>
        <charset val="134"/>
      </rPr>
      <t>2016年第三次全国农业普查需经费50万元</t>
    </r>
    <r>
      <rPr>
        <sz val="9"/>
        <rFont val="仿宋"/>
        <charset val="134"/>
      </rPr>
      <t>（</t>
    </r>
    <r>
      <rPr>
        <sz val="9"/>
        <color indexed="10"/>
        <rFont val="仿宋"/>
        <charset val="134"/>
      </rPr>
      <t>根据河北省人民政府冀政字【2015】49号文件通知,PDA入户285个村*1000元/个,普查员补贴及培训等所需农业普查经费114.45万元，</t>
    </r>
    <r>
      <rPr>
        <sz val="9"/>
        <rFont val="仿宋"/>
        <charset val="134"/>
      </rPr>
      <t>）。</t>
    </r>
  </si>
  <si>
    <r>
      <rPr>
        <sz val="10"/>
        <color rgb="FF0000FF"/>
        <rFont val="宋体"/>
        <charset val="134"/>
      </rPr>
      <t>2017年第三次全国农业普查需经费</t>
    </r>
    <r>
      <rPr>
        <sz val="10"/>
        <color rgb="FF0000FF"/>
        <rFont val="宋体"/>
        <charset val="134"/>
      </rPr>
      <t>5</t>
    </r>
    <r>
      <rPr>
        <sz val="10"/>
        <color rgb="FF0000FF"/>
        <rFont val="宋体"/>
        <charset val="134"/>
      </rPr>
      <t>4.3万元</t>
    </r>
    <r>
      <rPr>
        <sz val="10"/>
        <rFont val="宋体"/>
        <charset val="134"/>
      </rPr>
      <t>（</t>
    </r>
    <r>
      <rPr>
        <sz val="10"/>
        <color rgb="FFFF0000"/>
        <rFont val="宋体"/>
        <charset val="134"/>
      </rPr>
      <t>根据河北省人民政府冀政字【2015】49号文件通知,PDA入户285个村*1000元/个,普查员补贴及培训等所需农业普查经费114.45万元，</t>
    </r>
    <r>
      <rPr>
        <sz val="10"/>
        <rFont val="宋体"/>
        <charset val="134"/>
      </rPr>
      <t>）。</t>
    </r>
  </si>
  <si>
    <t>贫困百户调查3万，1%人口变动调查1万，</t>
  </si>
  <si>
    <r>
      <rPr>
        <sz val="10"/>
        <rFont val="宋体"/>
        <charset val="134"/>
      </rPr>
      <t>贫困百户调查6万(</t>
    </r>
    <r>
      <rPr>
        <sz val="10"/>
        <color indexed="10"/>
        <rFont val="宋体"/>
        <charset val="134"/>
      </rPr>
      <t>根据保定人民政府办公厅【2011】保市府办67号文件通知,100户*50元*12月</t>
    </r>
    <r>
      <rPr>
        <sz val="10"/>
        <rFont val="宋体"/>
        <charset val="134"/>
      </rPr>
      <t>)，1%人口抽样调查2万</t>
    </r>
    <r>
      <rPr>
        <sz val="10"/>
        <color indexed="12"/>
        <rFont val="宋体"/>
        <charset val="134"/>
      </rPr>
      <t>，</t>
    </r>
    <r>
      <rPr>
        <sz val="10"/>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rFont val="宋体"/>
        <charset val="134"/>
      </rPr>
      <t>小康监测调查需经费1万元,</t>
    </r>
  </si>
  <si>
    <r>
      <rPr>
        <sz val="10"/>
        <color rgb="FF0033CC"/>
        <rFont val="宋体"/>
        <charset val="134"/>
      </rPr>
      <t>贫困百户调查6万</t>
    </r>
    <r>
      <rPr>
        <sz val="10"/>
        <rFont val="宋体"/>
        <charset val="134"/>
      </rPr>
      <t>(</t>
    </r>
    <r>
      <rPr>
        <sz val="10"/>
        <color indexed="10"/>
        <rFont val="宋体"/>
        <charset val="134"/>
      </rPr>
      <t>根据保定人民政府办公厅【2011】保市府办67号文件通知,100户*50元*12月</t>
    </r>
    <r>
      <rPr>
        <sz val="10"/>
        <rFont val="宋体"/>
        <charset val="134"/>
      </rPr>
      <t>)，</t>
    </r>
    <r>
      <rPr>
        <sz val="10"/>
        <color rgb="FF0033CC"/>
        <rFont val="宋体"/>
        <charset val="134"/>
      </rPr>
      <t>1%人口抽样调查2万</t>
    </r>
    <r>
      <rPr>
        <sz val="10"/>
        <color indexed="12"/>
        <rFont val="宋体"/>
        <charset val="134"/>
      </rPr>
      <t>，</t>
    </r>
    <r>
      <rPr>
        <sz val="10"/>
        <color rgb="FF0033CC"/>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color rgb="FF0033CC"/>
        <rFont val="宋体"/>
        <charset val="134"/>
      </rPr>
      <t>小康监测调查需经费1万元,</t>
    </r>
  </si>
  <si>
    <t>购置锅炉1台24.5万.</t>
  </si>
  <si>
    <r>
      <rPr>
        <sz val="10"/>
        <rFont val="宋体"/>
        <charset val="134"/>
      </rPr>
      <t>财政系统信息化建设21万元</t>
    </r>
    <r>
      <rPr>
        <sz val="10"/>
        <color indexed="10"/>
        <rFont val="宋体"/>
        <charset val="134"/>
      </rPr>
      <t>（主要用于县网络建设及维护费、设备购置更新换等），</t>
    </r>
    <r>
      <rPr>
        <sz val="10"/>
        <rFont val="宋体"/>
        <charset val="134"/>
      </rPr>
      <t>非税收入网络使用费19.26万</t>
    </r>
    <r>
      <rPr>
        <sz val="10"/>
        <color indexed="10"/>
        <rFont val="宋体"/>
        <charset val="134"/>
      </rPr>
      <t>（107个单位*0.18万），</t>
    </r>
    <r>
      <rPr>
        <sz val="10"/>
        <rFont val="宋体"/>
        <charset val="134"/>
      </rPr>
      <t>省市县三级网络传输费12万</t>
    </r>
    <r>
      <rPr>
        <sz val="10"/>
        <color indexed="10"/>
        <rFont val="宋体"/>
        <charset val="134"/>
      </rPr>
      <t>（每月1万*12月）,</t>
    </r>
  </si>
  <si>
    <r>
      <rPr>
        <sz val="10"/>
        <color indexed="12"/>
        <rFont val="宋体"/>
        <charset val="134"/>
      </rPr>
      <t>非税收入网络使用费19.26万</t>
    </r>
    <r>
      <rPr>
        <sz val="10"/>
        <color indexed="10"/>
        <rFont val="宋体"/>
        <charset val="134"/>
      </rPr>
      <t>（107个单位*0.18万），</t>
    </r>
    <r>
      <rPr>
        <sz val="10"/>
        <color indexed="12"/>
        <rFont val="宋体"/>
        <charset val="134"/>
      </rPr>
      <t>省市县三级网络传输费12万</t>
    </r>
    <r>
      <rPr>
        <sz val="10"/>
        <color indexed="10"/>
        <rFont val="宋体"/>
        <charset val="134"/>
      </rPr>
      <t>（每月1万*12月）,</t>
    </r>
    <r>
      <rPr>
        <sz val="10"/>
        <color indexed="12"/>
        <rFont val="宋体"/>
        <charset val="134"/>
      </rPr>
      <t>金财工程专项66万元</t>
    </r>
    <r>
      <rPr>
        <sz val="10"/>
        <color indexed="10"/>
        <rFont val="宋体"/>
        <charset val="134"/>
      </rPr>
      <t>（国库电子支付系统30万，机房专用设备改造30万元，网络租赁费6万）。</t>
    </r>
    <r>
      <rPr>
        <sz val="10"/>
        <color indexed="12"/>
        <rFont val="宋体"/>
        <charset val="134"/>
      </rPr>
      <t>专项资金服务平台服务费2万,机房防雷设备6万元.</t>
    </r>
  </si>
  <si>
    <r>
      <rPr>
        <sz val="10"/>
        <color rgb="FF0000FF"/>
        <rFont val="宋体"/>
        <charset val="134"/>
      </rPr>
      <t>2017年5月-2018年4月财政内网使用服务费5.31万元（</t>
    </r>
    <r>
      <rPr>
        <sz val="10"/>
        <color rgb="FFFF0000"/>
        <rFont val="宋体"/>
        <charset val="134"/>
      </rPr>
      <t>乡镇涞源县移动公司协议</t>
    </r>
    <r>
      <rPr>
        <sz val="10"/>
        <color rgb="FF0000FF"/>
        <rFont val="宋体"/>
        <charset val="134"/>
      </rPr>
      <t>），2017年11月-2018年10月财政内网使用服务费8.64万元（</t>
    </r>
    <r>
      <rPr>
        <sz val="10"/>
        <color rgb="FFFF0000"/>
        <rFont val="宋体"/>
        <charset val="134"/>
      </rPr>
      <t>县直涞源县网通公司协议</t>
    </r>
    <r>
      <rPr>
        <sz val="10"/>
        <color rgb="FF0000FF"/>
        <rFont val="宋体"/>
        <charset val="134"/>
      </rPr>
      <t>），财政一体化系统网络安全50万元（</t>
    </r>
    <r>
      <rPr>
        <sz val="10"/>
        <color rgb="FFFF0000"/>
        <rFont val="宋体"/>
        <charset val="134"/>
      </rPr>
      <t>保定市财政局信息办要求</t>
    </r>
    <r>
      <rPr>
        <sz val="10"/>
        <color rgb="FF0000FF"/>
        <rFont val="宋体"/>
        <charset val="134"/>
      </rPr>
      <t>），</t>
    </r>
    <r>
      <rPr>
        <sz val="10"/>
        <color rgb="FF0033CC"/>
        <rFont val="宋体"/>
        <charset val="134"/>
      </rPr>
      <t>2017年3月-2018年2月专项资金监督管理平台服务费</t>
    </r>
    <r>
      <rPr>
        <sz val="10"/>
        <color rgb="FF0000FF"/>
        <rFont val="宋体"/>
        <charset val="134"/>
      </rPr>
      <t>2万,全省财政信息一体化建设补助资金5万元，财政局工作经费20万元。</t>
    </r>
  </si>
  <si>
    <t>资产评估费50万元。</t>
  </si>
  <si>
    <r>
      <rPr>
        <sz val="10"/>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</si>
  <si>
    <r>
      <rPr>
        <sz val="10"/>
        <color indexed="12"/>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农开办工作经费10万元,国资办工作经费10万元.</t>
    </r>
    <r>
      <rPr>
        <sz val="10"/>
        <color indexed="12"/>
        <rFont val="宋体"/>
        <charset val="134"/>
      </rPr>
      <t>财政基层培训资金20万元,成品油价格改革工作经费4万元,</t>
    </r>
  </si>
  <si>
    <r>
      <rPr>
        <sz val="10"/>
        <color rgb="FF0000FF"/>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color rgb="FF0000FF"/>
        <rFont val="宋体"/>
        <charset val="134"/>
      </rPr>
      <t>农开办工作经费10万元（</t>
    </r>
    <r>
      <rPr>
        <sz val="10"/>
        <color rgb="FFFF0000"/>
        <rFont val="宋体"/>
        <charset val="134"/>
      </rPr>
      <t>含车辆经费4万元</t>
    </r>
    <r>
      <rPr>
        <sz val="10"/>
        <color rgb="FF0000FF"/>
        <rFont val="宋体"/>
        <charset val="134"/>
      </rPr>
      <t>）,国资办工作经费20万元.票据款10万元。</t>
    </r>
  </si>
  <si>
    <r>
      <rPr>
        <sz val="10"/>
        <rFont val="宋体"/>
        <charset val="134"/>
      </rPr>
      <t>地税征收经费720万</t>
    </r>
    <r>
      <rPr>
        <sz val="10"/>
        <color indexed="10"/>
        <rFont val="宋体"/>
        <charset val="134"/>
      </rPr>
      <t>（按新定考核办法核定基数），</t>
    </r>
    <r>
      <rPr>
        <sz val="10"/>
        <rFont val="宋体"/>
        <charset val="134"/>
      </rPr>
      <t>国税征收经费610万</t>
    </r>
    <r>
      <rPr>
        <sz val="10"/>
        <color indexed="10"/>
        <rFont val="宋体"/>
        <charset val="134"/>
      </rPr>
      <t>（按新定考核办法核定基数），</t>
    </r>
  </si>
  <si>
    <t>地税协税护税经费300万元，国税协税护税经费300万元，</t>
  </si>
  <si>
    <t>地税协税护税经费350万元，国税协税护税经费350万元，</t>
  </si>
  <si>
    <r>
      <rPr>
        <sz val="10"/>
        <rFont val="宋体"/>
        <charset val="134"/>
      </rPr>
      <t>审计事业费66万元</t>
    </r>
    <r>
      <rPr>
        <sz val="10"/>
        <color indexed="10"/>
        <rFont val="宋体"/>
        <charset val="134"/>
      </rPr>
      <t>（按每季度1.5万元安排审计经费,审计结算评审费60万元）。</t>
    </r>
  </si>
  <si>
    <r>
      <rPr>
        <sz val="10"/>
        <rFont val="宋体"/>
        <charset val="134"/>
      </rPr>
      <t>审计事业费30万元。政府投资决算审计中心结算评审费工作费44.72万元</t>
    </r>
    <r>
      <rPr>
        <sz val="10"/>
        <color indexed="10"/>
        <rFont val="宋体"/>
        <charset val="134"/>
      </rPr>
      <t>【广联达软件8锁一套8万；计算机4台（每台4000元）1.6万；软件升级2.1万；电脑等信息化建设维护费2.5万；GPS全占仪等基建审计用测量工具7万；人员工资（每月3500元2人，每月1800元7人）=23.52万】；</t>
    </r>
    <r>
      <rPr>
        <sz val="10"/>
        <rFont val="宋体"/>
        <charset val="134"/>
      </rPr>
      <t>聘用华安造价咨询有限公司对五条路、垃圾填埋场进行审计,聘用河北中鑫诚工程造价咨询有限公司进行灾后重建片区审计共计50万元（</t>
    </r>
    <r>
      <rPr>
        <sz val="10"/>
        <color indexed="10"/>
        <rFont val="宋体"/>
        <charset val="134"/>
      </rPr>
      <t>无依据）</t>
    </r>
    <r>
      <rPr>
        <sz val="10"/>
        <rFont val="宋体"/>
        <charset val="134"/>
      </rPr>
      <t>。</t>
    </r>
  </si>
  <si>
    <r>
      <rPr>
        <sz val="10"/>
        <color rgb="FF0000FF"/>
        <rFont val="宋体"/>
        <charset val="134"/>
      </rPr>
      <t>审计事业费30万元。政府投资决算审计中心结算评审费工作费32.97万元</t>
    </r>
    <r>
      <rPr>
        <sz val="10"/>
        <color rgb="FFFF0000"/>
        <rFont val="宋体"/>
        <charset val="134"/>
      </rPr>
      <t>【计算机3台（每台4000元）共1.2万元，办公用品等4.6万元，软件租赁费1.25万元，人员工资每月2400×9人×12个月=25.92万】；</t>
    </r>
    <r>
      <rPr>
        <sz val="10"/>
        <color rgb="FF0000FF"/>
        <rFont val="宋体"/>
        <charset val="134"/>
      </rPr>
      <t>旅游发展大会项目五家招标公司审计费及审计服务费300万元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t>
    </r>
    <r>
      <rPr>
        <sz val="10"/>
        <color rgb="FF0000FF"/>
        <rFont val="宋体"/>
        <charset val="134"/>
      </rPr>
      <t>审计局对县委主要领导（任中）、县政府主要领导（离任）审计所发生费用18.27万元</t>
    </r>
    <r>
      <rPr>
        <sz val="10"/>
        <rFont val="宋体"/>
        <charset val="134"/>
      </rPr>
      <t>（</t>
    </r>
    <r>
      <rPr>
        <sz val="10"/>
        <color rgb="FFFF0000"/>
        <rFont val="宋体"/>
        <charset val="134"/>
      </rPr>
      <t>领导签批列入2017年预算</t>
    </r>
    <r>
      <rPr>
        <sz val="10"/>
        <rFont val="宋体"/>
        <charset val="134"/>
      </rPr>
      <t>），</t>
    </r>
    <r>
      <rPr>
        <sz val="10"/>
        <color rgb="FF0000FF"/>
        <rFont val="宋体"/>
        <charset val="134"/>
      </rPr>
      <t>审计局接待石家庄审计局到我县审计期间接待经费14.5万元。</t>
    </r>
  </si>
  <si>
    <t>事业单位登记费2万元。</t>
  </si>
  <si>
    <r>
      <rPr>
        <sz val="10"/>
        <rFont val="宋体"/>
        <charset val="134"/>
      </rPr>
      <t>人社局工作经费5万元,编办事业单位登记费2万元。编办中文域名注册管理费3.4万元(</t>
    </r>
    <r>
      <rPr>
        <sz val="10"/>
        <color indexed="10"/>
        <rFont val="宋体"/>
        <charset val="134"/>
      </rPr>
      <t>340个单位*100元</t>
    </r>
    <r>
      <rPr>
        <sz val="10"/>
        <rFont val="宋体"/>
        <charset val="134"/>
      </rPr>
      <t>),编办专项工作经费1.6万元.</t>
    </r>
  </si>
  <si>
    <r>
      <rPr>
        <sz val="10"/>
        <color rgb="FF0000FF"/>
        <rFont val="宋体"/>
        <charset val="134"/>
      </rPr>
      <t>人社局工作经费10万元,编办事业单位登记费2万元，编办中文域名注册管理费3.4万元</t>
    </r>
    <r>
      <rPr>
        <sz val="10"/>
        <rFont val="宋体"/>
        <charset val="134"/>
      </rPr>
      <t>(</t>
    </r>
    <r>
      <rPr>
        <sz val="10"/>
        <color rgb="FFFF0000"/>
        <rFont val="宋体"/>
        <charset val="134"/>
      </rPr>
      <t>340个单位*100元</t>
    </r>
    <r>
      <rPr>
        <sz val="10"/>
        <rFont val="宋体"/>
        <charset val="134"/>
      </rPr>
      <t>),</t>
    </r>
    <r>
      <rPr>
        <sz val="10"/>
        <color rgb="FF0000FF"/>
        <rFont val="宋体"/>
        <charset val="134"/>
      </rPr>
      <t>编办专项工作经费5万元.</t>
    </r>
  </si>
  <si>
    <r>
      <rPr>
        <sz val="10"/>
        <rFont val="宋体"/>
        <charset val="134"/>
      </rPr>
      <t>企业军转干解困资金43万元</t>
    </r>
    <r>
      <rPr>
        <sz val="10"/>
        <color indexed="10"/>
        <rFont val="宋体"/>
        <charset val="134"/>
      </rPr>
      <t>【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r>
  </si>
  <si>
    <r>
      <rPr>
        <sz val="10"/>
        <rFont val="宋体"/>
        <charset val="134"/>
      </rPr>
      <t>企业军转干解困资金46.18万元</t>
    </r>
    <r>
      <rPr>
        <sz val="10"/>
        <color indexed="10"/>
        <rFont val="宋体"/>
        <charset val="134"/>
      </rPr>
      <t>【 军转干部共计27人，1、退休人员加发养老金补贴26人，27.72万元；2、基本医疗保险费：27人×3590元/年人*0.06*12月=6.97万元（含在职1人，协议解除劳动关系1人），3、大额医保费：144×27=3888元；4、节前慰问金：27×1000=2.7万元；特困户救助4户*3000元=1.2万元，[2015]186号文调整生活困难补助26人7.2万】；</t>
    </r>
  </si>
  <si>
    <t>企业军转干解困资金37.8万元</t>
  </si>
  <si>
    <t xml:space="preserve">       其他人力资源事务支出</t>
  </si>
  <si>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行风评议1.5万</t>
    </r>
    <r>
      <rPr>
        <sz val="10"/>
        <color indexed="10"/>
        <rFont val="宋体"/>
        <charset val="134"/>
      </rPr>
      <t>（每年两次行风评议预算经费）,</t>
    </r>
    <r>
      <rPr>
        <sz val="10"/>
        <rFont val="宋体"/>
        <charset val="134"/>
      </rPr>
      <t>行政服务中心临时工工资及工作经费27.03万</t>
    </r>
    <r>
      <rPr>
        <sz val="10"/>
        <color indexed="10"/>
        <rFont val="宋体"/>
        <charset val="134"/>
      </rPr>
      <t>（移动光纤宽带3.12万、网通专线光纤传输费1.44万、电费5.87万、取暖费620平米*25元=2.33万、办公等运转经费50人*1000元=5万、保安网管3人工资及保险5.55万、保洁员2人工资1.2万、保安保洁服装及工具0.52万、公务活动经费2万），</t>
    </r>
    <r>
      <rPr>
        <sz val="10"/>
        <rFont val="宋体"/>
        <charset val="134"/>
      </rPr>
      <t>行政服务大厅建设24.2万</t>
    </r>
    <r>
      <rPr>
        <sz val="10"/>
        <color indexed="10"/>
        <rFont val="宋体"/>
        <charset val="134"/>
      </rPr>
      <t>（已提意见），</t>
    </r>
    <r>
      <rPr>
        <sz val="10"/>
        <rFont val="宋体"/>
        <charset val="134"/>
      </rPr>
      <t>公共资源交易中心房屋装修23.44万元，公共资源交易中心运行费用22.41万</t>
    </r>
    <r>
      <rPr>
        <sz val="10"/>
        <color indexed="10"/>
        <rFont val="宋体"/>
        <charset val="134"/>
      </rPr>
      <t>（房屋租赁6.3万，水电费4.71万，取暖费6.4万，人员经费5万）。</t>
    </r>
  </si>
  <si>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市纪委分级保护项目建设资金12.6万</t>
    </r>
    <r>
      <rPr>
        <sz val="10"/>
        <color indexed="10"/>
        <rFont val="宋体"/>
        <charset val="134"/>
      </rPr>
      <t>【项目预算105372元、监理费3% 3161元、测评费10000元、需增2台电脑预计8000元】,</t>
    </r>
    <r>
      <rPr>
        <sz val="10"/>
        <rFont val="宋体"/>
        <charset val="134"/>
      </rPr>
      <t>惠农资金监督配套设备资金6.5万</t>
    </r>
    <r>
      <rPr>
        <sz val="10"/>
        <color indexed="10"/>
        <rFont val="宋体"/>
        <charset val="134"/>
      </rPr>
      <t>(行政服务中心、涞源镇、白石山镇、金家井乡、上庄乡等5套*1.3万)</t>
    </r>
  </si>
  <si>
    <r>
      <rPr>
        <sz val="10"/>
        <color rgb="FF0033CC"/>
        <rFont val="宋体"/>
        <charset val="134"/>
      </rPr>
      <t>报刊款4.08万</t>
    </r>
    <r>
      <rPr>
        <sz val="10"/>
        <color indexed="10"/>
        <rFont val="宋体"/>
        <charset val="134"/>
      </rPr>
      <t>（人民日报23份*288元、河北日报23份*536元、保定日报23份*532元、中国纪检监察报23份*252元、中国监察报23份*132元，保定晚报5份*750元）,</t>
    </r>
  </si>
  <si>
    <r>
      <rPr>
        <sz val="10"/>
        <rFont val="宋体"/>
        <charset val="134"/>
      </rPr>
      <t>纪检办案经费65万</t>
    </r>
    <r>
      <rPr>
        <sz val="10"/>
        <color indexed="10"/>
        <rFont val="宋体"/>
        <charset val="134"/>
      </rPr>
      <t>（按中纪委9号、10号文件要求按每人每年2.3万元保障经费），</t>
    </r>
  </si>
  <si>
    <r>
      <rPr>
        <sz val="10"/>
        <rFont val="宋体"/>
        <charset val="134"/>
      </rPr>
      <t>纪检办案经费37万</t>
    </r>
    <r>
      <rPr>
        <sz val="10"/>
        <color indexed="10"/>
        <rFont val="宋体"/>
        <charset val="134"/>
      </rPr>
      <t>【按中纪委9号、10号文件要求按每人每年2.3万元保障经费54人*2.3万=124.2万,减公用经费已安排87万元，办案经费再安排37万元】，</t>
    </r>
  </si>
  <si>
    <r>
      <rPr>
        <sz val="10"/>
        <color rgb="FF0033CC"/>
        <rFont val="宋体"/>
        <charset val="134"/>
      </rPr>
      <t>纪检办案经费54.7万</t>
    </r>
    <r>
      <rPr>
        <sz val="10"/>
        <color indexed="10"/>
        <rFont val="宋体"/>
        <charset val="134"/>
      </rPr>
      <t>【按中纪委9号、10号文件要求按每人每年2.3万元保障经费59人*2.3万=135.7万,减公用经费已安排81万元，办案经费再安排54.7万元，主要用于：修缮费9.5万元（2017年纪委全委局搬至旧检察院办公楼，办公楼粉刷修缮以及新修谈话室），交通费21万（7辆公务用车燃油费14万元、保险及车船使用税2.5万元、维修保养等费4.5万元），办案巡查费24.2万（办公耗材、办公用品、外调取证差旅费、明察暗访、专项整治活动费用等）】，</t>
    </r>
  </si>
  <si>
    <t>纪委内网建设费55万元。</t>
  </si>
  <si>
    <r>
      <rPr>
        <sz val="10"/>
        <rFont val="宋体"/>
        <charset val="134"/>
      </rPr>
      <t>畜禽定点屠宰管理工作经费10万元（</t>
    </r>
    <r>
      <rPr>
        <sz val="10"/>
        <color indexed="10"/>
        <rFont val="宋体"/>
        <charset val="134"/>
      </rPr>
      <t>执法队21人年工资53万元，罚没收入计划43万元，财政补助10万）,</t>
    </r>
    <r>
      <rPr>
        <sz val="10"/>
        <rFont val="宋体"/>
        <charset val="134"/>
      </rPr>
      <t>慰问费0.7万</t>
    </r>
    <r>
      <rPr>
        <sz val="10"/>
        <color indexed="10"/>
        <rFont val="宋体"/>
        <charset val="134"/>
      </rPr>
      <t>（两节慰问下属企业离休老干部经费）,</t>
    </r>
  </si>
  <si>
    <r>
      <rPr>
        <sz val="10"/>
        <rFont val="宋体"/>
        <charset val="134"/>
      </rPr>
      <t>畜禽定点屠宰管理工作经费10万元</t>
    </r>
    <r>
      <rPr>
        <sz val="10"/>
        <color indexed="10"/>
        <rFont val="宋体"/>
        <charset val="134"/>
      </rPr>
      <t>【执法队16人年工资49.1万元(月工资34850元*12月+380元*16人*12月)，减罚没收入计划39万元，财政补助10万】,</t>
    </r>
    <r>
      <rPr>
        <sz val="10"/>
        <rFont val="宋体"/>
        <charset val="134"/>
      </rPr>
      <t>招商洽谈会10万,商务局解决执法大队畜禽定点屠宰管理人员拖欠工资19.99万,</t>
    </r>
  </si>
  <si>
    <t>招商洽谈会10万,</t>
  </si>
  <si>
    <r>
      <rPr>
        <sz val="10"/>
        <rFont val="宋体"/>
        <charset val="134"/>
      </rPr>
      <t>经贸洽谈会经费5万元</t>
    </r>
    <r>
      <rPr>
        <sz val="10"/>
        <color indexed="10"/>
        <rFont val="宋体"/>
        <charset val="134"/>
      </rPr>
      <t>（廊坊5.18、香港、厦门洽谈会），</t>
    </r>
  </si>
  <si>
    <t>农村电子商务全覆盖项目50万元。</t>
  </si>
  <si>
    <r>
      <rPr>
        <sz val="10"/>
        <rFont val="宋体"/>
        <charset val="134"/>
      </rPr>
      <t>流通环节食品抽检经费15万</t>
    </r>
    <r>
      <rPr>
        <sz val="10"/>
        <color indexed="10"/>
        <rFont val="宋体"/>
        <charset val="134"/>
      </rPr>
      <t>（每月14个批次*检测费900元/批次*12个月）。</t>
    </r>
  </si>
  <si>
    <r>
      <rPr>
        <sz val="10"/>
        <rFont val="宋体"/>
        <charset val="134"/>
      </rPr>
      <t>生产环节食品抽检经费5万</t>
    </r>
    <r>
      <rPr>
        <sz val="10"/>
        <color indexed="10"/>
        <rFont val="宋体"/>
        <charset val="134"/>
      </rPr>
      <t>（25家食品加工小作坊，每季度检测一个批次，检测费960元/批次；20家季节性小作坊，中秋、春节两批次，检测费960元/批次）；</t>
    </r>
    <r>
      <rPr>
        <sz val="10"/>
        <rFont val="宋体"/>
        <charset val="134"/>
      </rPr>
      <t>煤质检测经费5万元</t>
    </r>
    <r>
      <rPr>
        <sz val="10"/>
        <color indexed="10"/>
        <rFont val="宋体"/>
        <charset val="134"/>
      </rPr>
      <t>。</t>
    </r>
  </si>
  <si>
    <r>
      <rPr>
        <sz val="10"/>
        <rFont val="宋体"/>
        <charset val="134"/>
      </rPr>
      <t>档案接收2万元</t>
    </r>
    <r>
      <rPr>
        <sz val="10"/>
        <color indexed="10"/>
        <rFont val="宋体"/>
        <charset val="134"/>
      </rPr>
      <t>（接收档案购置档案盒1500个*10元，档案目录0.5万），</t>
    </r>
    <r>
      <rPr>
        <sz val="10"/>
        <rFont val="宋体"/>
        <charset val="134"/>
      </rPr>
      <t>档案馆防护0.5万</t>
    </r>
    <r>
      <rPr>
        <sz val="10"/>
        <color indexed="10"/>
        <rFont val="宋体"/>
        <charset val="134"/>
      </rPr>
      <t>（防虫药品2000袋*2.5元），</t>
    </r>
  </si>
  <si>
    <r>
      <rPr>
        <sz val="10"/>
        <color rgb="FF0033CC"/>
        <rFont val="宋体"/>
        <charset val="134"/>
      </rPr>
      <t>档案接收2万元</t>
    </r>
    <r>
      <rPr>
        <sz val="10"/>
        <color indexed="10"/>
        <rFont val="宋体"/>
        <charset val="134"/>
      </rPr>
      <t>（接收档案购置档案盒1500个*10元，档案目录0.5万），</t>
    </r>
    <r>
      <rPr>
        <sz val="10"/>
        <color rgb="FF0033CC"/>
        <rFont val="宋体"/>
        <charset val="134"/>
      </rPr>
      <t>档案馆防护0.5万</t>
    </r>
    <r>
      <rPr>
        <sz val="10"/>
        <color indexed="10"/>
        <rFont val="宋体"/>
        <charset val="134"/>
      </rPr>
      <t>（防虫药品2000袋*2.5元），</t>
    </r>
    <r>
      <rPr>
        <sz val="10"/>
        <color rgb="FF0033CC"/>
        <rFont val="宋体"/>
        <charset val="134"/>
      </rPr>
      <t>档案抢救费1.5万元。</t>
    </r>
  </si>
  <si>
    <r>
      <rPr>
        <sz val="10"/>
        <color rgb="FF0033CC"/>
        <rFont val="宋体"/>
        <charset val="134"/>
      </rPr>
      <t>2001年-2015年涞源县大事记印刷费5万元</t>
    </r>
    <r>
      <rPr>
        <sz val="10"/>
        <color indexed="10"/>
        <rFont val="宋体"/>
        <charset val="134"/>
      </rPr>
      <t>。</t>
    </r>
  </si>
  <si>
    <t>工商联专项2万元.</t>
  </si>
  <si>
    <r>
      <rPr>
        <sz val="10"/>
        <rFont val="宋体"/>
        <charset val="134"/>
      </rPr>
      <t>工会经费83.46万</t>
    </r>
    <r>
      <rPr>
        <sz val="10"/>
        <color indexed="10"/>
        <rFont val="宋体"/>
        <charset val="134"/>
      </rPr>
      <t>（13人年工资43.83万，2014年津补贴提标2.34万，三险一金年需11万,精神文明奖13人*3000元=3.9万，年终一次性奖金13人*730元=0.95万，送温暖县配套9万，困难职工帮扶8万，办公费差旅费2.6万，电话费0.18万，车辆经费2万，职工教育费1万）；</t>
    </r>
    <r>
      <rPr>
        <sz val="10"/>
        <rFont val="宋体"/>
        <charset val="134"/>
      </rPr>
      <t>文联专项3万</t>
    </r>
    <r>
      <rPr>
        <sz val="10"/>
        <color indexed="10"/>
        <rFont val="宋体"/>
        <charset val="134"/>
      </rPr>
      <t>（创作编辑出版7.21抗洪抢险及灾后重建文学艺术作品集）；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</si>
  <si>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rFont val="宋体"/>
        <charset val="134"/>
      </rPr>
      <t>工会经费88.32万</t>
    </r>
    <r>
      <rPr>
        <sz val="10"/>
        <color indexed="10"/>
        <rFont val="宋体"/>
        <charset val="134"/>
      </rPr>
      <t>【12人年工资46639元/月*12月=55.97万，年终奖6人年1.26万元+6名退休0.18万,三险一金年需6万,精神文明奖12人*3000元=3.6万，个人取暖费1.68万（12*1400元）,困难职工帮扶县配套10万，办公费差旅费1.2万，电话费3部0.54万元,车辆经费2万，招待费2万元,困难职工再就业培训2万,职工活动经费1.89万）】；</t>
    </r>
    <r>
      <rPr>
        <sz val="10"/>
        <rFont val="宋体"/>
        <charset val="134"/>
      </rPr>
      <t>文联专项3万</t>
    </r>
    <r>
      <rPr>
        <sz val="10"/>
        <color indexed="10"/>
        <rFont val="宋体"/>
        <charset val="134"/>
      </rPr>
      <t>（创作编辑出版文学艺术作品集）；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</si>
  <si>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color rgb="FF0000FF"/>
        <rFont val="宋体"/>
        <charset val="134"/>
      </rPr>
      <t>工会经费120.9万</t>
    </r>
    <r>
      <rPr>
        <sz val="10"/>
        <color rgb="FFFF0000"/>
        <rFont val="宋体"/>
        <charset val="134"/>
      </rPr>
      <t>【12人年工资51009.4元/月*12月=61.21万，年终奖6人年1.61万元+6名退休0.18万=1.79万,养老、医疗、生育、大额、职业年金、住房公积金等年需26.13万,精神文明奖12人*3000元=3.6万，个人取暖费1.68万（12*1400元）,困难职工帮扶县配套13万，办公费差旅费3.6万，电话费3部0.54万元,车辆经费2.5万,接待经费2万元，组织员、工资集体协商员配套工资0.96万（省市规定县级配套工资400×2×12），困难职工再就业培训2万,职工活动经费1.89万】；</t>
    </r>
    <r>
      <rPr>
        <sz val="10"/>
        <color rgb="FF0033CC"/>
        <rFont val="宋体"/>
        <charset val="134"/>
      </rPr>
      <t>文联专项3万</t>
    </r>
    <r>
      <rPr>
        <sz val="10"/>
        <color rgb="FFFF0000"/>
        <rFont val="宋体"/>
        <charset val="134"/>
      </rPr>
      <t>（创作编辑出版文学艺术作品集）；</t>
    </r>
    <r>
      <rPr>
        <sz val="10"/>
        <color rgb="FF0033CC"/>
        <rFont val="宋体"/>
        <charset val="134"/>
      </rPr>
      <t>妇联专项3万</t>
    </r>
    <r>
      <rPr>
        <sz val="10"/>
        <color rgb="FFFF0000"/>
        <rFont val="宋体"/>
        <charset val="134"/>
      </rPr>
      <t>（“三八”国际劳动妇女节庆祝活动）；</t>
    </r>
    <r>
      <rPr>
        <sz val="10"/>
        <color rgb="FF0033CC"/>
        <rFont val="宋体"/>
        <charset val="134"/>
      </rPr>
      <t>团委专项3万。</t>
    </r>
  </si>
  <si>
    <r>
      <rPr>
        <sz val="10"/>
        <rFont val="宋体"/>
        <charset val="134"/>
      </rPr>
      <t>县委大口订报5万</t>
    </r>
    <r>
      <rPr>
        <sz val="10"/>
        <color indexed="10"/>
        <rFont val="宋体"/>
        <charset val="134"/>
      </rPr>
      <t>（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t>
    </r>
    <r>
      <rPr>
        <sz val="10"/>
        <rFont val="宋体"/>
        <charset val="134"/>
      </rPr>
      <t>县委办建设党委高清视频会议室费用8.72万，公务员、打字员工资13.78万</t>
    </r>
    <r>
      <rPr>
        <sz val="10"/>
        <color indexed="10"/>
        <rFont val="宋体"/>
        <charset val="134"/>
      </rPr>
      <t>（8人*1040元*12月，养老保险1977.1*8人*12月*0.2）,</t>
    </r>
  </si>
  <si>
    <r>
      <rPr>
        <sz val="10"/>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县委办专项工作经费80万元,临时工及劳务派遣人员工资22.32万</t>
    </r>
    <r>
      <rPr>
        <sz val="10"/>
        <color indexed="10"/>
        <rFont val="宋体"/>
        <charset val="134"/>
      </rPr>
      <t>（7人*1210元*12月=10.16万，7名四项保险2312*7人*12月*0.268=5.2万,管理费0.12万,清洁工1人*300*12月=0.36万,保安3人*1800元*12月=6.48万）,</t>
    </r>
    <r>
      <rPr>
        <sz val="10"/>
        <rFont val="宋体"/>
        <charset val="134"/>
      </rPr>
      <t>县委党委视频会议室信号费、电费、维修及设备购置费3.31万(</t>
    </r>
    <r>
      <rPr>
        <sz val="10"/>
        <color indexed="10"/>
        <rFont val="宋体"/>
        <charset val="134"/>
      </rPr>
      <t>信号费12个月*800元（附半年交费发票）、电费12个月*1000元电费以前年没交过，从2016年1月开始交购椅子20把*150元、桌子12张*200元、维修墙面20平米*22元、换灯20瓦*40个*18元、修屋顶30平米*100元、换话筒3个*550元</t>
    </r>
    <r>
      <rPr>
        <sz val="10"/>
        <rFont val="宋体"/>
        <charset val="134"/>
      </rPr>
      <t>),</t>
    </r>
  </si>
  <si>
    <r>
      <rPr>
        <sz val="10"/>
        <color rgb="FF0033CC"/>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color rgb="FF0000FF"/>
        <rFont val="宋体"/>
        <charset val="134"/>
      </rPr>
      <t>县委办专项工作经费80万元,</t>
    </r>
    <r>
      <rPr>
        <sz val="10"/>
        <color rgb="FF0033CC"/>
        <rFont val="宋体"/>
        <charset val="134"/>
      </rPr>
      <t>临时工及劳务派遣人员工资38.53万</t>
    </r>
    <r>
      <rPr>
        <sz val="10"/>
        <color indexed="10"/>
        <rFont val="宋体"/>
        <charset val="134"/>
      </rPr>
      <t>（9人*1380元*12月=14.91万，9名四项保险2621*9人*12月*0.268=7.59万,管理费0.65万,清洁工1人*300*12月=0.36万,保安5人*1800元*12月=10.8万，保安5人各项保险5*2621*12*0.268=4.22万）,</t>
    </r>
    <r>
      <rPr>
        <sz val="10"/>
        <color rgb="FF0033CC"/>
        <rFont val="宋体"/>
        <charset val="134"/>
      </rPr>
      <t>县委党委视频会议室信号费、电费、维修及设备购置费4.07万</t>
    </r>
    <r>
      <rPr>
        <sz val="10"/>
        <rFont val="宋体"/>
        <charset val="134"/>
      </rPr>
      <t>(</t>
    </r>
    <r>
      <rPr>
        <sz val="10"/>
        <color indexed="10"/>
        <rFont val="宋体"/>
        <charset val="134"/>
      </rPr>
      <t>信号费12个月*800元（附半年交费发票）、电费12个月*1000元电费2016年以前没交过，需更换椅子25把*200元、更换桌子16张*210元、维修墙面60平米*25元、换灯60个*20元、维修更换音响设备800元</t>
    </r>
    <r>
      <rPr>
        <sz val="10"/>
        <rFont val="宋体"/>
        <charset val="134"/>
      </rPr>
      <t>),</t>
    </r>
    <r>
      <rPr>
        <sz val="10"/>
        <color rgb="FF0033CC"/>
        <rFont val="宋体"/>
        <charset val="134"/>
      </rPr>
      <t>平台车辆专项经费30万元，国防宣传1万</t>
    </r>
    <r>
      <rPr>
        <sz val="10"/>
        <rFont val="宋体"/>
        <charset val="134"/>
      </rPr>
      <t>（</t>
    </r>
    <r>
      <rPr>
        <sz val="10"/>
        <color rgb="FFFF0000"/>
        <rFont val="宋体"/>
        <charset val="134"/>
      </rPr>
      <t>国防教育宣传活动制作展板、标语、传单等经费1万</t>
    </r>
    <r>
      <rPr>
        <sz val="10"/>
        <rFont val="宋体"/>
        <charset val="134"/>
      </rPr>
      <t>）。</t>
    </r>
  </si>
  <si>
    <r>
      <rPr>
        <sz val="10"/>
        <rFont val="宋体"/>
        <charset val="134"/>
      </rPr>
      <t>保密局专项4万，防范办专项2万</t>
    </r>
    <r>
      <rPr>
        <sz val="10"/>
        <color indexed="10"/>
        <rFont val="宋体"/>
        <charset val="134"/>
      </rPr>
      <t>（全国、省市“两会”及“4.25”等敏感期防控经费），</t>
    </r>
    <r>
      <rPr>
        <sz val="10"/>
        <rFont val="宋体"/>
        <charset val="134"/>
      </rPr>
      <t>机要局专项3.9万</t>
    </r>
    <r>
      <rPr>
        <sz val="10"/>
        <color indexed="10"/>
        <rFont val="宋体"/>
        <charset val="134"/>
      </rPr>
      <t>（根据保机字【2012】48号要求需要更新各保密网络电话系统语音网关设备2万元，新增第二路由租费0.9万，防盗报警及门禁联网工作1万元），</t>
    </r>
    <r>
      <rPr>
        <sz val="10"/>
        <rFont val="宋体"/>
        <charset val="134"/>
      </rPr>
      <t>机要局电磁屏蔽房建设30.8万，党史办专项1万，督查专项工作经费2万；机关工委专项2.5万</t>
    </r>
    <r>
      <rPr>
        <sz val="10"/>
        <color indexed="10"/>
        <rFont val="宋体"/>
        <charset val="134"/>
      </rPr>
      <t>（庆七一党建活动经费1万、机关党建规范化建设1.5万）；</t>
    </r>
    <r>
      <rPr>
        <sz val="10"/>
        <rFont val="宋体"/>
        <charset val="134"/>
      </rPr>
      <t>农工委专项5万。</t>
    </r>
  </si>
  <si>
    <r>
      <rPr>
        <sz val="10"/>
        <rFont val="宋体"/>
        <charset val="134"/>
      </rPr>
      <t>县委第十三次党代会换届会议费18万元,保密局专项4万，防范办专项2万</t>
    </r>
    <r>
      <rPr>
        <sz val="10"/>
        <color indexed="10"/>
        <rFont val="宋体"/>
        <charset val="134"/>
      </rPr>
      <t>（全国、省市“两会”及“4.25”等敏感期防控经费），</t>
    </r>
    <r>
      <rPr>
        <sz val="10"/>
        <rFont val="宋体"/>
        <charset val="134"/>
      </rPr>
      <t>机要局专项8万</t>
    </r>
    <r>
      <rPr>
        <sz val="10"/>
        <color indexed="10"/>
        <rFont val="宋体"/>
        <charset val="134"/>
      </rPr>
      <t>【1</t>
    </r>
    <r>
      <rPr>
        <sz val="10"/>
        <color indexed="12"/>
        <rFont val="宋体"/>
        <charset val="134"/>
      </rPr>
      <t>、</t>
    </r>
    <r>
      <rPr>
        <sz val="10"/>
        <color indexed="10"/>
        <rFont val="宋体"/>
        <charset val="134"/>
      </rPr>
      <t>根据保机发（2015）39号文需购置密码通信主渠道网络需JWL102百兆网络密码机一台、价格为5万元</t>
    </r>
    <r>
      <rPr>
        <sz val="10"/>
        <color indexed="12"/>
        <rFont val="宋体"/>
        <charset val="134"/>
      </rPr>
      <t>，</t>
    </r>
    <r>
      <rPr>
        <sz val="10"/>
        <color indexed="10"/>
        <rFont val="宋体"/>
        <charset val="134"/>
      </rPr>
      <t>2、保机字（2015）40号文需项目设备、集成费、施工及构配件费3万元万】，</t>
    </r>
    <r>
      <rPr>
        <sz val="10"/>
        <rFont val="宋体"/>
        <charset val="134"/>
      </rPr>
      <t>《党史二卷》编纂经费16.5万【</t>
    </r>
    <r>
      <rPr>
        <sz val="10"/>
        <color indexed="10"/>
        <rFont val="宋体"/>
        <charset val="134"/>
      </rPr>
      <t>1、人员工资月9900元*12个月=11.88万元，编篡经费4.62万</t>
    </r>
    <r>
      <rPr>
        <sz val="10"/>
        <rFont val="宋体"/>
        <charset val="134"/>
      </rPr>
      <t>】</t>
    </r>
    <r>
      <rPr>
        <sz val="10"/>
        <color indexed="12"/>
        <rFont val="宋体"/>
        <charset val="134"/>
      </rPr>
      <t>，</t>
    </r>
    <r>
      <rPr>
        <sz val="10"/>
        <rFont val="宋体"/>
        <charset val="134"/>
      </rPr>
      <t>督查专项工作经费2万；机关工委专项2.5万</t>
    </r>
    <r>
      <rPr>
        <sz val="10"/>
        <color indexed="62"/>
        <rFont val="宋体"/>
        <charset val="134"/>
      </rPr>
      <t>（</t>
    </r>
    <r>
      <rPr>
        <sz val="10"/>
        <color indexed="10"/>
        <rFont val="宋体"/>
        <charset val="134"/>
      </rPr>
      <t>庆七一党建活动经费1万、机关党建规范化建设1.5万）；</t>
    </r>
    <r>
      <rPr>
        <sz val="10"/>
        <rFont val="宋体"/>
        <charset val="134"/>
      </rPr>
      <t>农工委专项5万。</t>
    </r>
  </si>
  <si>
    <r>
      <rPr>
        <sz val="10"/>
        <color rgb="FF0000FF"/>
        <rFont val="宋体"/>
        <charset val="134"/>
      </rPr>
      <t>县委第十三次党代会会议费18万元,保密局专项4万，防范办专项2万</t>
    </r>
    <r>
      <rPr>
        <sz val="10"/>
        <color rgb="FFFF0000"/>
        <rFont val="宋体"/>
        <charset val="134"/>
      </rPr>
      <t>（全国、省市“两会”及“4.25”等敏感期防控经费），</t>
    </r>
    <r>
      <rPr>
        <sz val="10"/>
        <color rgb="FF0000FF"/>
        <rFont val="宋体"/>
        <charset val="134"/>
      </rPr>
      <t>机要局专项9.4万</t>
    </r>
    <r>
      <rPr>
        <sz val="10"/>
        <color rgb="FFFF0000"/>
        <rFont val="宋体"/>
        <charset val="134"/>
      </rPr>
      <t>【1</t>
    </r>
    <r>
      <rPr>
        <sz val="10"/>
        <color rgb="FF0000FF"/>
        <rFont val="宋体"/>
        <charset val="134"/>
      </rPr>
      <t>、</t>
    </r>
    <r>
      <rPr>
        <sz val="10"/>
        <color rgb="FFFF0000"/>
        <rFont val="宋体"/>
        <charset val="134"/>
      </rPr>
      <t>根据保机发（2016）29号文需购置装备密码机两台，密码处理板1块，共计费用9.4万元】，</t>
    </r>
    <r>
      <rPr>
        <sz val="10"/>
        <color rgb="FF0033CC"/>
        <rFont val="宋体"/>
        <charset val="134"/>
      </rPr>
      <t>《党史二卷》编纂经费16.5万</t>
    </r>
    <r>
      <rPr>
        <sz val="10"/>
        <rFont val="宋体"/>
        <charset val="134"/>
      </rPr>
      <t>【</t>
    </r>
    <r>
      <rPr>
        <sz val="10"/>
        <color rgb="FFFF0000"/>
        <rFont val="宋体"/>
        <charset val="134"/>
      </rPr>
      <t>1、人员工资月9900元*12个月=11.88万元，编篡经费4.62万</t>
    </r>
    <r>
      <rPr>
        <sz val="10"/>
        <rFont val="宋体"/>
        <charset val="134"/>
      </rPr>
      <t>】</t>
    </r>
    <r>
      <rPr>
        <sz val="10"/>
        <color rgb="FF0000FF"/>
        <rFont val="宋体"/>
        <charset val="134"/>
      </rPr>
      <t>，</t>
    </r>
    <r>
      <rPr>
        <sz val="10"/>
        <color rgb="FF0033CC"/>
        <rFont val="宋体"/>
        <charset val="134"/>
      </rPr>
      <t>督查专项工作经费2万；机关工委专项2.5万</t>
    </r>
    <r>
      <rPr>
        <sz val="10"/>
        <color rgb="FF333399"/>
        <rFont val="宋体"/>
        <charset val="134"/>
      </rPr>
      <t>（</t>
    </r>
    <r>
      <rPr>
        <sz val="10"/>
        <color rgb="FFFF0000"/>
        <rFont val="宋体"/>
        <charset val="134"/>
      </rPr>
      <t>庆七一党建活动经费1万、机关党建规范化建设1.5万）；</t>
    </r>
    <r>
      <rPr>
        <sz val="10"/>
        <color rgb="FF0033CC"/>
        <rFont val="宋体"/>
        <charset val="134"/>
      </rPr>
      <t>农工委专项5万，</t>
    </r>
    <r>
      <rPr>
        <sz val="10"/>
        <color rgb="FF0000FF"/>
        <rFont val="宋体"/>
        <charset val="134"/>
      </rPr>
      <t>农工委劳务派遣工资及保险2.58万元（</t>
    </r>
    <r>
      <rPr>
        <sz val="10"/>
        <color rgb="FFFF0000"/>
        <rFont val="宋体"/>
        <charset val="134"/>
      </rPr>
      <t>1人*1380元*12个月=1.66万元，保险2621元/月*12个月*26.8%=0.85万元，管理费60元*12个月=0.072万元</t>
    </r>
    <r>
      <rPr>
        <sz val="10"/>
        <color rgb="FF0000FF"/>
        <rFont val="宋体"/>
        <charset val="134"/>
      </rPr>
      <t>），农工委美丽办工作经费20万元，县委办涞源县电子政务内网建设经费50万元。</t>
    </r>
  </si>
  <si>
    <r>
      <rPr>
        <sz val="10"/>
        <rFont val="宋体"/>
        <charset val="134"/>
      </rPr>
      <t>拔尖人才5.6万，考核及专项活动经费15万</t>
    </r>
    <r>
      <rPr>
        <sz val="10"/>
        <color indexed="10"/>
        <rFont val="宋体"/>
        <charset val="134"/>
      </rPr>
      <t>（年度考核）。</t>
    </r>
    <r>
      <rPr>
        <sz val="10"/>
        <rFont val="宋体"/>
        <charset val="134"/>
      </rPr>
      <t>联系办及群工办经费6万</t>
    </r>
    <r>
      <rPr>
        <sz val="10"/>
        <color indexed="10"/>
        <rFont val="宋体"/>
        <charset val="134"/>
      </rPr>
      <t>（群众工作站经费），</t>
    </r>
    <r>
      <rPr>
        <sz val="10"/>
        <rFont val="宋体"/>
        <charset val="134"/>
      </rPr>
      <t>党员干部培训费50万</t>
    </r>
    <r>
      <rPr>
        <sz val="10"/>
        <color indexed="10"/>
        <rFont val="宋体"/>
        <charset val="134"/>
      </rPr>
      <t>（含乡村党员干部培训、妇联妇女培训及党校等部门培训），</t>
    </r>
    <r>
      <rPr>
        <sz val="10"/>
        <rFont val="宋体"/>
        <charset val="134"/>
      </rPr>
      <t>选派干部援阜援疆工作经费2.5万</t>
    </r>
    <r>
      <rPr>
        <sz val="10"/>
        <color indexed="10"/>
        <rFont val="宋体"/>
        <charset val="134"/>
      </rPr>
      <t>（援阜：生活和交通补贴：500元/月*12月=6000元，电话费补贴500元/年。援疆：电话费补贴：500元/年，生活补贴：1000元/月*12月=12000元 往返路费：6000元/年】，</t>
    </r>
    <r>
      <rPr>
        <sz val="10"/>
        <rFont val="宋体"/>
        <charset val="134"/>
      </rPr>
      <t>群众路线教育专项工作经费25万.</t>
    </r>
  </si>
  <si>
    <r>
      <rPr>
        <sz val="10"/>
        <rFont val="宋体"/>
        <charset val="134"/>
      </rPr>
      <t>考核及专项活动经费10万</t>
    </r>
    <r>
      <rPr>
        <sz val="10"/>
        <color indexed="10"/>
        <rFont val="宋体"/>
        <charset val="134"/>
      </rPr>
      <t>（年度考核）。</t>
    </r>
    <r>
      <rPr>
        <sz val="10"/>
        <rFont val="宋体"/>
        <charset val="134"/>
      </rPr>
      <t>选派干部援阜援疆工作经费11.07万</t>
    </r>
    <r>
      <rPr>
        <sz val="10"/>
        <color indexed="10"/>
        <rFont val="宋体"/>
        <charset val="134"/>
      </rPr>
      <t>（援阜：生活和交通补贴：500元/月*12月=6000元，电话费补贴500元/年。援疆：电话费补贴：2人*500元/年，生活补贴：2人*2800元/月*12月=6.72元 往返路费：2人*18000元/年=3.6万】，</t>
    </r>
    <r>
      <rPr>
        <sz val="10"/>
        <rFont val="宋体"/>
        <charset val="134"/>
      </rPr>
      <t>拖欠2012年12月至2014年底新调入乡镇干部乡镇干部生活工作补贴30万元(</t>
    </r>
    <r>
      <rPr>
        <sz val="10"/>
        <color indexed="10"/>
        <rFont val="宋体"/>
        <charset val="134"/>
      </rPr>
      <t>领导干部51人,一般干部5人,调标2人</t>
    </r>
    <r>
      <rPr>
        <sz val="10"/>
        <rFont val="宋体"/>
        <charset val="134"/>
      </rPr>
      <t>)</t>
    </r>
    <r>
      <rPr>
        <sz val="10"/>
        <color indexed="12"/>
        <rFont val="宋体"/>
        <charset val="134"/>
      </rPr>
      <t>.党员关爱互助基金10万元,加强“三支队伍”建设培训经费5万元,“四级联考”相关费用1.5万元,公开选拔科级领导干部相关费用2万元,干部人事档案核查、档案室升级费用2万元,党代表联络室制度建设及活动经费1.5万元,乡镇党委换届相关费用5万元,对接京津工作需选派干部到外地挂职3万元,公务员信息系统建设1万元,农村两委干部培训20万元,党员干部远程教育网费7.56万元,县委联系办及群工办工作经费6万,</t>
    </r>
    <r>
      <rPr>
        <sz val="10"/>
        <rFont val="宋体"/>
        <charset val="134"/>
      </rPr>
      <t>“三严三实”专题教育和解放思想大讨论活动经费25万；干部“超级课堂”和</t>
    </r>
    <r>
      <rPr>
        <sz val="10"/>
        <color indexed="12"/>
        <rFont val="宋体"/>
        <charset val="134"/>
      </rPr>
      <t>“</t>
    </r>
    <r>
      <rPr>
        <sz val="10"/>
        <rFont val="宋体"/>
        <charset val="134"/>
      </rPr>
      <t>农村实用人才”培训等工作的经费10万；2014、2015两年网络通讯费6.77万元；开展农村干部集中轮训所需经费20万；乡镇党委换届工作及市对县考核经费15万。</t>
    </r>
  </si>
  <si>
    <r>
      <rPr>
        <sz val="10"/>
        <color rgb="FF0000FF"/>
        <rFont val="宋体"/>
        <charset val="134"/>
      </rPr>
      <t>考核及专项活动经费10万</t>
    </r>
    <r>
      <rPr>
        <sz val="10"/>
        <color rgb="FFFF0000"/>
        <rFont val="宋体"/>
        <charset val="134"/>
      </rPr>
      <t>（年度考核）。</t>
    </r>
    <r>
      <rPr>
        <sz val="10"/>
        <color rgb="FF0000FF"/>
        <rFont val="宋体"/>
        <charset val="134"/>
      </rPr>
      <t>党员关爱互助基金10万元,加强“三支队伍”建设培训经费5万元,“四级联考”相关费用1.5万元,“三类人员”选拔乡镇科级领导干部经费2万元,干部人事档案核查、档案室升级费用2万元,党代表联络室制度建设及活动经费1.5万元,乡镇党委换届相关费用5万元,对接京津工作需选派干部到外地挂职3万元,公务员信息系统建设1万元,农村两委干部培训10万元</t>
    </r>
    <r>
      <rPr>
        <sz val="10"/>
        <rFont val="宋体"/>
        <charset val="134"/>
      </rPr>
      <t>,</t>
    </r>
    <r>
      <rPr>
        <sz val="10"/>
        <color rgb="FF0000FF"/>
        <rFont val="宋体"/>
        <charset val="134"/>
      </rPr>
      <t>党员干部远程教育网费7.56万元,县委联系办及群工办工作经费6万元,“两学一做”经费5万元</t>
    </r>
    <r>
      <rPr>
        <sz val="10"/>
        <rFont val="宋体"/>
        <charset val="134"/>
      </rPr>
      <t>；</t>
    </r>
    <r>
      <rPr>
        <sz val="10"/>
        <color rgb="FF0000FF"/>
        <rFont val="宋体"/>
        <charset val="134"/>
      </rPr>
      <t>拔尖人才培训和干部培训所需经费5万元，组织史县级本第六卷印刷工作经费6.6万元；双育工程5万元，七一表彰所需经费10万元</t>
    </r>
    <r>
      <rPr>
        <sz val="10"/>
        <rFont val="宋体"/>
        <charset val="134"/>
      </rPr>
      <t>。</t>
    </r>
  </si>
  <si>
    <r>
      <rPr>
        <sz val="10"/>
        <rFont val="宋体"/>
        <charset val="134"/>
      </rPr>
      <t>涞源专刊25万</t>
    </r>
    <r>
      <rPr>
        <sz val="10"/>
        <color indexed="10"/>
        <rFont val="宋体"/>
        <charset val="134"/>
      </rPr>
      <t>（支付保定日报社办刊印刷费25万），</t>
    </r>
    <r>
      <rPr>
        <sz val="10"/>
        <rFont val="宋体"/>
        <charset val="134"/>
      </rPr>
      <t>全县报刊（不含四大班子）58.5万</t>
    </r>
    <r>
      <rPr>
        <sz val="10"/>
        <color indexed="10"/>
        <rFont val="宋体"/>
        <charset val="134"/>
      </rPr>
      <t>（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对外宣传专项10万（</t>
    </r>
    <r>
      <rPr>
        <sz val="10"/>
        <color indexed="10"/>
        <rFont val="宋体"/>
        <charset val="134"/>
      </rPr>
      <t>组织对外宣传活动2次，印刷外宣品、灾后重建宣传画册等），</t>
    </r>
  </si>
  <si>
    <r>
      <rPr>
        <sz val="10"/>
        <rFont val="宋体"/>
        <charset val="134"/>
      </rPr>
      <t>涞源专刊25万</t>
    </r>
    <r>
      <rPr>
        <sz val="10"/>
        <color indexed="10"/>
        <rFont val="宋体"/>
        <charset val="134"/>
      </rPr>
      <t>（支付保定日报社办刊印刷费25万），</t>
    </r>
    <r>
      <rPr>
        <sz val="10"/>
        <rFont val="宋体"/>
        <charset val="134"/>
      </rPr>
      <t>全县报刊（不含四大班子）85.38万</t>
    </r>
    <r>
      <rPr>
        <sz val="10"/>
        <color indexed="1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歌曲《歌唱二小放牛郎》、《放飞和平献给黄土岭战役抗日英烈的歌》创作、录音及拍摄MV等经费55万，宣传部公益广告宣传经费10万元</t>
    </r>
    <r>
      <rPr>
        <sz val="10"/>
        <color indexed="17"/>
        <rFont val="宋体"/>
        <charset val="134"/>
      </rPr>
      <t>(</t>
    </r>
    <r>
      <rPr>
        <sz val="10"/>
        <color indexed="1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indexed="17"/>
        <rFont val="宋体"/>
        <charset val="134"/>
      </rPr>
      <t>).</t>
    </r>
  </si>
  <si>
    <r>
      <rPr>
        <sz val="10"/>
        <color rgb="FF0033CC"/>
        <rFont val="宋体"/>
        <charset val="134"/>
      </rPr>
      <t>电视台涞源专刊25万</t>
    </r>
    <r>
      <rPr>
        <sz val="10"/>
        <color rgb="FFFF0000"/>
        <rFont val="宋体"/>
        <charset val="134"/>
      </rPr>
      <t>（支付保定日报社办刊印刷费25万），</t>
    </r>
    <r>
      <rPr>
        <sz val="10"/>
        <color rgb="FF0000FF"/>
        <rFont val="宋体"/>
        <charset val="134"/>
      </rPr>
      <t>宣传部</t>
    </r>
    <r>
      <rPr>
        <sz val="10"/>
        <color rgb="FF0033CC"/>
        <rFont val="宋体"/>
        <charset val="134"/>
      </rPr>
      <t>全县报刊（不含四大班子）85.38万</t>
    </r>
    <r>
      <rPr>
        <sz val="10"/>
        <color rgb="FFFF000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color rgb="FF0033CC"/>
        <rFont val="宋体"/>
        <charset val="134"/>
      </rPr>
      <t>宣传部专项4万</t>
    </r>
    <r>
      <rPr>
        <sz val="10"/>
        <color rgb="FFFF0000"/>
        <rFont val="宋体"/>
        <charset val="134"/>
      </rPr>
      <t>【精神文明建设2万（开展文明单位和文明村创建评比活动经费2万）、中心组学习专项2万（中心组集中学习需讲课费、资料费2万元）】，</t>
    </r>
    <r>
      <rPr>
        <sz val="10"/>
        <color rgb="FF0000FF"/>
        <rFont val="宋体"/>
        <charset val="134"/>
      </rPr>
      <t>宣传文化中心运转2万</t>
    </r>
    <r>
      <rPr>
        <sz val="10"/>
        <color rgb="FFFF0000"/>
        <rFont val="宋体"/>
        <charset val="134"/>
      </rPr>
      <t>（文化中心临时工资1万，水电费1万），</t>
    </r>
    <r>
      <rPr>
        <sz val="10"/>
        <color rgb="FF0033CC"/>
        <rFont val="宋体"/>
        <charset val="134"/>
      </rPr>
      <t>宣传部公益广告宣传经费10万元</t>
    </r>
    <r>
      <rPr>
        <sz val="10"/>
        <color rgb="FF008000"/>
        <rFont val="宋体"/>
        <charset val="134"/>
      </rPr>
      <t>(</t>
    </r>
    <r>
      <rPr>
        <sz val="10"/>
        <color rgb="FFFF000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rgb="FF008000"/>
        <rFont val="宋体"/>
        <charset val="134"/>
      </rPr>
      <t>).</t>
    </r>
    <r>
      <rPr>
        <sz val="10"/>
        <color rgb="FF0033CC"/>
        <rFont val="宋体"/>
        <charset val="134"/>
      </rPr>
      <t>对外宣传专版费用18万元。《中国新闻网.河北新闻》网络宣传费用5万元，新华通讯社客户端服务费用13万元</t>
    </r>
    <r>
      <rPr>
        <sz val="10"/>
        <color rgb="FFFF0000"/>
        <rFont val="宋体"/>
        <charset val="134"/>
      </rPr>
      <t>(财政已提意见)</t>
    </r>
    <r>
      <rPr>
        <sz val="10"/>
        <color rgb="FF0033CC"/>
        <rFont val="宋体"/>
        <charset val="134"/>
      </rPr>
      <t>.</t>
    </r>
  </si>
  <si>
    <r>
      <rPr>
        <sz val="10"/>
        <rFont val="宋体"/>
        <charset val="134"/>
      </rPr>
      <t>统战部专项3万元</t>
    </r>
    <r>
      <rPr>
        <sz val="10"/>
        <color indexed="10"/>
        <rFont val="宋体"/>
        <charset val="134"/>
      </rPr>
      <t>(含涉台教育),</t>
    </r>
    <r>
      <rPr>
        <sz val="10"/>
        <rFont val="宋体"/>
        <charset val="134"/>
      </rPr>
      <t>宗教专项3万元</t>
    </r>
    <r>
      <rPr>
        <sz val="10"/>
        <color indexed="10"/>
        <rFont val="宋体"/>
        <charset val="134"/>
      </rPr>
      <t>(登记少数民族基本情况，佛、道、基督教等基本情况造册建档)。</t>
    </r>
  </si>
  <si>
    <r>
      <rPr>
        <sz val="10"/>
        <rFont val="宋体"/>
        <charset val="134"/>
      </rPr>
      <t>统战部专项3万元</t>
    </r>
    <r>
      <rPr>
        <sz val="10"/>
        <color indexed="10"/>
        <rFont val="宋体"/>
        <charset val="134"/>
      </rPr>
      <t>(含涉台教育),</t>
    </r>
    <r>
      <rPr>
        <sz val="10"/>
        <rFont val="宋体"/>
        <charset val="134"/>
      </rPr>
      <t>宗教专项3万元</t>
    </r>
    <r>
      <rPr>
        <sz val="10"/>
        <color indexed="62"/>
        <rFont val="宋体"/>
        <charset val="134"/>
      </rPr>
      <t>(</t>
    </r>
    <r>
      <rPr>
        <sz val="10"/>
        <color indexed="10"/>
        <rFont val="宋体"/>
        <charset val="134"/>
      </rPr>
      <t>登记少数民族基本情况，佛、道、基督教等基本情况造册建档)。</t>
    </r>
  </si>
  <si>
    <r>
      <rPr>
        <sz val="10"/>
        <color rgb="FF0033CC"/>
        <rFont val="宋体"/>
        <charset val="134"/>
      </rPr>
      <t>统战部专项5万元(</t>
    </r>
    <r>
      <rPr>
        <sz val="10"/>
        <color indexed="10"/>
        <rFont val="宋体"/>
        <charset val="134"/>
      </rPr>
      <t>含涉台教育2万元),</t>
    </r>
    <r>
      <rPr>
        <sz val="10"/>
        <color rgb="FF0033CC"/>
        <rFont val="宋体"/>
        <charset val="134"/>
      </rPr>
      <t>民旅宗教专项治理3万元(</t>
    </r>
    <r>
      <rPr>
        <sz val="10"/>
        <color indexed="10"/>
        <rFont val="宋体"/>
        <charset val="134"/>
      </rPr>
      <t>登记少数民族基本情况，佛、道、基督教等基本情况造册建档)。</t>
    </r>
  </si>
  <si>
    <t>灾后重建指挥部支付下银线碑记材料费用1.15万元，重建办房租及工作经费50万;建投公司兼职会计师及周村气象站看护人员工资、电费及占地补偿3.6万,</t>
  </si>
  <si>
    <r>
      <rPr>
        <sz val="10"/>
        <color rgb="FF0000FF"/>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征兵费33.6万(征120人按4:1征兵为480人*700元=33.6万)】，</t>
    </r>
    <r>
      <rPr>
        <sz val="10"/>
        <color rgb="FF0000FF"/>
        <rFont val="宋体"/>
        <charset val="134"/>
      </rPr>
      <t>民兵事业费15.49万</t>
    </r>
    <r>
      <rPr>
        <sz val="10"/>
        <color rgb="FFFF0000"/>
        <rFont val="宋体"/>
        <charset val="134"/>
      </rPr>
      <t xml:space="preserve">【刘东喜、李保军工资月9629*12=11.56万元，医保11.56*0.06=0.69万元，养老保险及职业年金11.56*0.28=3.24】。 </t>
    </r>
    <r>
      <rPr>
        <sz val="10"/>
        <color rgb="FF0000FF"/>
        <rFont val="宋体"/>
        <charset val="134"/>
      </rPr>
      <t>民兵应急力量日常维护性经费46万</t>
    </r>
    <r>
      <rPr>
        <sz val="10"/>
        <color rgb="FFFF000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</si>
  <si>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3万，征兵费3万，武装工作经费37万，信息化建设费5万】，</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</si>
  <si>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14万，征兵费19.8万(征120人按3:1征兵为360人*700元=25.2万)，民兵整组费5万，信息化建设费9.2万】，</t>
    </r>
  </si>
  <si>
    <r>
      <rPr>
        <sz val="10"/>
        <rFont val="宋体"/>
        <charset val="134"/>
      </rPr>
      <t>人防办专项1万</t>
    </r>
    <r>
      <rPr>
        <sz val="10"/>
        <color indexed="10"/>
        <rFont val="宋体"/>
        <charset val="134"/>
      </rPr>
      <t>【印制宣传品经费】，</t>
    </r>
  </si>
  <si>
    <r>
      <rPr>
        <sz val="10"/>
        <rFont val="宋体"/>
        <charset val="134"/>
      </rPr>
      <t>人防办专项2万</t>
    </r>
    <r>
      <rPr>
        <sz val="10"/>
        <color indexed="10"/>
        <rFont val="宋体"/>
        <charset val="134"/>
      </rPr>
      <t>【印制宣传品经费】，</t>
    </r>
    <r>
      <rPr>
        <sz val="10"/>
        <rFont val="宋体"/>
        <charset val="134"/>
      </rPr>
      <t>人防专项规划编制评审及设备维护费10万元,临时工工资1.45万元.</t>
    </r>
  </si>
  <si>
    <r>
      <rPr>
        <sz val="10"/>
        <rFont val="宋体"/>
        <charset val="134"/>
      </rPr>
      <t>国防宣传1万</t>
    </r>
    <r>
      <rPr>
        <sz val="10"/>
        <color indexed="10"/>
        <rFont val="宋体"/>
        <charset val="134"/>
      </rPr>
      <t>（国防教育宣传活动制作展板、标语、传单等经费1万）。</t>
    </r>
  </si>
  <si>
    <r>
      <rPr>
        <sz val="10"/>
        <rFont val="宋体"/>
        <charset val="134"/>
      </rPr>
      <t>民兵事业费12.61万</t>
    </r>
    <r>
      <rPr>
        <sz val="10"/>
        <color indexed="10"/>
        <rFont val="宋体"/>
        <charset val="134"/>
      </rPr>
      <t>【刘东喜、张顺、李保军工资及保险10512.61*12】。</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</si>
  <si>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民兵事业费12.96万</t>
    </r>
    <r>
      <rPr>
        <sz val="10"/>
        <color indexed="10"/>
        <rFont val="宋体"/>
        <charset val="134"/>
      </rPr>
      <t>【刘东喜、李保军工资月8581*12=10.3万元，医保10.3*0.06=0.6万元及养老保险10.3*0.2=2.06】。</t>
    </r>
    <r>
      <rPr>
        <sz val="10"/>
        <color indexed="12"/>
        <rFont val="宋体"/>
        <charset val="134"/>
      </rPr>
      <t xml:space="preserve"> </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</si>
  <si>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中队15万</t>
    </r>
    <r>
      <rPr>
        <sz val="10"/>
        <color indexed="10"/>
        <rFont val="宋体"/>
        <charset val="134"/>
      </rPr>
      <t>【官兵就地医疗补助50人*42元*12月=2.5万，伙食补助50人*7元*365天=12.78万】，</t>
    </r>
    <r>
      <rPr>
        <sz val="10"/>
        <rFont val="宋体"/>
        <charset val="134"/>
      </rPr>
      <t>中队四项设施建设10万元</t>
    </r>
    <r>
      <rPr>
        <sz val="10"/>
        <color indexed="10"/>
        <rFont val="宋体"/>
        <charset val="134"/>
      </rPr>
      <t>；</t>
    </r>
  </si>
  <si>
    <r>
      <rPr>
        <sz val="10"/>
        <rFont val="宋体"/>
        <charset val="134"/>
      </rPr>
      <t>中队15万</t>
    </r>
    <r>
      <rPr>
        <sz val="10"/>
        <color indexed="10"/>
        <rFont val="宋体"/>
        <charset val="134"/>
      </rPr>
      <t>【官兵就地医疗补助50人*500元=2.5万，伙食补助50人*7元*365天=12.78万】；</t>
    </r>
  </si>
  <si>
    <r>
      <rPr>
        <sz val="10"/>
        <color rgb="FF0033CC"/>
        <rFont val="宋体"/>
        <charset val="134"/>
      </rPr>
      <t>武警中队经费19.08万</t>
    </r>
    <r>
      <rPr>
        <sz val="10"/>
        <color indexed="10"/>
        <rFont val="宋体"/>
        <charset val="134"/>
      </rPr>
      <t>【官兵就地医疗补助50人*500元=2.5万，伙食补助50人*7元*365天=12.78万，营房修缮3.8万元】；</t>
    </r>
    <r>
      <rPr>
        <sz val="10"/>
        <color rgb="FF0033CC"/>
        <rFont val="宋体"/>
        <charset val="134"/>
      </rPr>
      <t>武警中队防爆车油料及维修经费3万元</t>
    </r>
    <r>
      <rPr>
        <sz val="10"/>
        <color indexed="10"/>
        <rFont val="宋体"/>
        <charset val="134"/>
      </rPr>
      <t>。</t>
    </r>
  </si>
  <si>
    <r>
      <rPr>
        <sz val="10"/>
        <rFont val="宋体"/>
        <charset val="134"/>
      </rPr>
      <t>公安局消防专项40万</t>
    </r>
    <r>
      <rPr>
        <sz val="10"/>
        <color indexed="10"/>
        <rFont val="宋体"/>
        <charset val="134"/>
      </rPr>
      <t>【16名年工资及保险53.3万，财政补助40万剩余13.3万元由公安局从收费罚没返还比例增加的增量中解决】；</t>
    </r>
    <r>
      <rPr>
        <sz val="10"/>
        <rFont val="宋体"/>
        <charset val="134"/>
      </rPr>
      <t>消防队员经费302万</t>
    </r>
    <r>
      <rPr>
        <sz val="10"/>
        <color indexed="10"/>
        <rFont val="宋体"/>
        <charset val="134"/>
      </rPr>
      <t>【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t>
    </r>
    <r>
      <rPr>
        <sz val="10"/>
        <rFont val="宋体"/>
        <charset val="134"/>
      </rPr>
      <t>购买消防车尾欠款50万元。</t>
    </r>
  </si>
  <si>
    <r>
      <rPr>
        <sz val="10"/>
        <rFont val="宋体"/>
        <charset val="134"/>
      </rPr>
      <t>公安局消防专项62.2万</t>
    </r>
    <r>
      <rPr>
        <sz val="10"/>
        <color indexed="10"/>
        <rFont val="宋体"/>
        <charset val="134"/>
      </rPr>
      <t>【16名年工资及保险92.2万元，财政原补助40万,剩余52.2万元由公安局从收费罚没返还比例增加的增量中解决】；</t>
    </r>
    <r>
      <rPr>
        <sz val="10"/>
        <rFont val="宋体"/>
        <charset val="134"/>
      </rPr>
      <t>消防队员经费345.38万</t>
    </r>
    <r>
      <rPr>
        <sz val="10"/>
        <color indexed="10"/>
        <rFont val="宋体"/>
        <charset val="134"/>
      </rPr>
      <t>【根据市政府文件规定，</t>
    </r>
    <r>
      <rPr>
        <sz val="10"/>
        <color indexed="20"/>
        <rFont val="宋体"/>
        <charset val="134"/>
      </rPr>
      <t>1、消防业务费99.5万</t>
    </r>
    <r>
      <rPr>
        <sz val="10"/>
        <color indexed="10"/>
        <rFont val="宋体"/>
        <charset val="134"/>
      </rPr>
      <t>（我县消防业务经费按第二档保障标准4.5万元/人、年*35人=157.5万，按收支脱钩要求扣除罚没返还款58万元后，财政补贴99.5万元）；</t>
    </r>
    <r>
      <rPr>
        <sz val="10"/>
        <color indexed="20"/>
        <rFont val="宋体"/>
        <charset val="134"/>
      </rPr>
      <t>2、消防队员工资197.88万</t>
    </r>
    <r>
      <rPr>
        <sz val="10"/>
        <color indexed="10"/>
        <rFont val="宋体"/>
        <charset val="134"/>
      </rPr>
      <t>（1）消防队员工资1900元*55人*12月=125.4万、（2）55人养老（20%）、医疗（6%+0.3%）、失业（2%）、工伤保险（1%）及管理费（60元/人、月）共计41.23万，（3）伙食费18元*35人*365天=23万，（4）服装费每人每年1500元*55人=8.25万,</t>
    </r>
    <r>
      <rPr>
        <sz val="10"/>
        <color indexed="20"/>
        <rFont val="宋体"/>
        <charset val="134"/>
      </rPr>
      <t>3、年车辆运行费48万，</t>
    </r>
    <r>
      <rPr>
        <sz val="10"/>
        <color indexed="10"/>
        <rFont val="宋体"/>
        <charset val="134"/>
      </rPr>
      <t>冀财行【2012】168号文件（第8页）规定，其中：5辆专勤车x6万/辆年+1辆登高车x8万/辆年+2辆保障车x5万/辆年=48万,消防大队新增9名消防员经费22.3万元】</t>
    </r>
    <r>
      <rPr>
        <sz val="10"/>
        <rFont val="宋体"/>
        <charset val="134"/>
      </rPr>
      <t>,</t>
    </r>
  </si>
  <si>
    <r>
      <rPr>
        <sz val="10"/>
        <color rgb="FF0000FF"/>
        <rFont val="宋体"/>
        <charset val="134"/>
      </rPr>
      <t>公安局消防专项98万</t>
    </r>
    <r>
      <rPr>
        <sz val="10"/>
        <color indexed="10"/>
        <rFont val="宋体"/>
        <charset val="134"/>
      </rPr>
      <t>【16名消防人员工资65003*12=780036元，养老保险65003*0.2*12=156007医疗保险65003*0.06*12=46802元，总计98.28，财政2016年补助62.2万,剩余由公安局从收费罚没返还比例增加的增量中解决】；</t>
    </r>
    <r>
      <rPr>
        <sz val="10"/>
        <color rgb="FF0000FF"/>
        <rFont val="宋体"/>
        <charset val="134"/>
      </rPr>
      <t>消防队员经费451万</t>
    </r>
    <r>
      <rPr>
        <sz val="10"/>
        <color indexed="10"/>
        <rFont val="宋体"/>
        <charset val="134"/>
      </rPr>
      <t>【根据市政府文件规定，</t>
    </r>
    <r>
      <rPr>
        <sz val="10"/>
        <color indexed="20"/>
        <rFont val="宋体"/>
        <charset val="134"/>
      </rPr>
      <t>1、消防业务费116万</t>
    </r>
    <r>
      <rPr>
        <sz val="10"/>
        <color indexed="10"/>
        <rFont val="宋体"/>
        <charset val="134"/>
      </rPr>
      <t>（我县消防业务经费按第二档保障标准4.5万元/人、年*38人=171万，按收支脱钩要求扣除罚没返还款55万元后，财政补贴116万元）；</t>
    </r>
    <r>
      <rPr>
        <sz val="10"/>
        <color indexed="20"/>
        <rFont val="宋体"/>
        <charset val="134"/>
      </rPr>
      <t>2、消防队员工资277万</t>
    </r>
    <r>
      <rPr>
        <sz val="10"/>
        <color indexed="10"/>
        <rFont val="宋体"/>
        <charset val="134"/>
      </rPr>
      <t>（1）消防队员工资3100元*51人*12月=189.72万、（2）51人养老（20%）、医疗（6%+0.3%）、失业（2%）、工伤保险（1%）及管理费（60元/人、月）共计50.67万，（3）伙食费21元*38人*365天=29万，（4）服装费每人每年1500元*51人=7.65万,</t>
    </r>
    <r>
      <rPr>
        <sz val="10"/>
        <color indexed="20"/>
        <rFont val="宋体"/>
        <charset val="134"/>
      </rPr>
      <t>3、年车辆运行费48万，</t>
    </r>
    <r>
      <rPr>
        <sz val="10"/>
        <color indexed="10"/>
        <rFont val="宋体"/>
        <charset val="134"/>
      </rPr>
      <t>冀财行【2012】168号文件（第8页）规定，其中：5辆专勤车x6万/辆年+1辆登高车x8万/辆年+2辆保障车x5万/辆年=48万；</t>
    </r>
    <r>
      <rPr>
        <sz val="10"/>
        <color rgb="FF7030A0"/>
        <rFont val="宋体"/>
        <charset val="134"/>
      </rPr>
      <t>4、消防大队购置消防浮尘车车辆10万元</t>
    </r>
    <r>
      <rPr>
        <sz val="10"/>
        <color indexed="10"/>
        <rFont val="宋体"/>
        <charset val="134"/>
      </rPr>
      <t>】</t>
    </r>
    <r>
      <rPr>
        <sz val="10"/>
        <rFont val="宋体"/>
        <charset val="134"/>
      </rPr>
      <t>,</t>
    </r>
  </si>
  <si>
    <r>
      <rPr>
        <sz val="10"/>
        <rFont val="宋体"/>
        <charset val="134"/>
      </rPr>
      <t>93-97年协勤工资及保险39.59万</t>
    </r>
    <r>
      <rPr>
        <sz val="10"/>
        <color indexed="10"/>
        <rFont val="宋体"/>
        <charset val="134"/>
      </rPr>
      <t>（其中：工资20人*1040元*12个月=24.96万，四险1977.1*20人*28.3%*12月=13.43万,管理费20人*50元*12月=1.2万,每满5年增加100元,20人*400元*12月=9.6万）,</t>
    </r>
    <r>
      <rPr>
        <sz val="10"/>
        <rFont val="宋体"/>
        <charset val="134"/>
      </rPr>
      <t>补缴93-97年协勤以前年度养老保险费143万元</t>
    </r>
    <r>
      <rPr>
        <sz val="10"/>
        <color indexed="10"/>
        <rFont val="宋体"/>
        <charset val="134"/>
      </rPr>
      <t>(1977.1*20%*20人*12月*15年=143万)，</t>
    </r>
  </si>
  <si>
    <r>
      <rPr>
        <sz val="10"/>
        <rFont val="宋体"/>
        <charset val="134"/>
      </rPr>
      <t>11名93-97年协勤工资及保险29.62万</t>
    </r>
    <r>
      <rPr>
        <sz val="10"/>
        <color indexed="10"/>
        <rFont val="宋体"/>
        <charset val="134"/>
      </rPr>
      <t>（其中：1510元*11人*12月=19.932万元,保险11人*2312元/月*12个月*28.8%=8.79万元,大额医疗11人*8元*12个月=1056元,总计28.83万元,管理费11人*60元*12月=0.79万元.</t>
    </r>
    <r>
      <rPr>
        <sz val="10"/>
        <color indexed="21"/>
        <rFont val="宋体"/>
        <charset val="134"/>
      </rPr>
      <t>每满5年增加100元</t>
    </r>
    <r>
      <rPr>
        <sz val="10"/>
        <color indexed="10"/>
        <rFont val="宋体"/>
        <charset val="134"/>
      </rPr>
      <t>）,</t>
    </r>
    <r>
      <rPr>
        <sz val="10"/>
        <rFont val="宋体"/>
        <charset val="134"/>
      </rPr>
      <t>预招100名辅警269.26万元</t>
    </r>
    <r>
      <rPr>
        <sz val="10"/>
        <color indexed="10"/>
        <rFont val="宋体"/>
        <charset val="134"/>
      </rPr>
      <t>【最低生活保障工资(1210+300)元*100人*12月=181.2万元,各项保险100人*2312元/月*12个月*28.8%=79.9万元,大额医疗100人*8元*12个月=0.96万元,管理费100人*60元*12月=7.2万元.总计262.06万元,每满5年增加100元）】,</t>
    </r>
  </si>
  <si>
    <r>
      <rPr>
        <sz val="10"/>
        <color rgb="FF0000FF"/>
        <rFont val="宋体"/>
        <charset val="134"/>
      </rPr>
      <t>11名93-97年协勤工资及保险34.04万</t>
    </r>
    <r>
      <rPr>
        <sz val="10"/>
        <color indexed="10"/>
        <rFont val="宋体"/>
        <charset val="134"/>
      </rPr>
      <t>（其中：1380元*11人*12月=18.22万元,生活补贴300元*11人*12个月=3.96万元，保险11人*2621元/月*12个月*28.8%=9.96万元，另加增幅10%部分1万元,大额医疗11人*8元*12个月=1056元,管理费11人*60元*12月=0.79万元.</t>
    </r>
    <r>
      <rPr>
        <sz val="10"/>
        <color indexed="21"/>
        <rFont val="宋体"/>
        <charset val="134"/>
      </rPr>
      <t>每满5年增加100元</t>
    </r>
    <r>
      <rPr>
        <sz val="10"/>
        <color indexed="10"/>
        <rFont val="宋体"/>
        <charset val="134"/>
      </rPr>
      <t>）,</t>
    </r>
    <r>
      <rPr>
        <sz val="10"/>
        <color rgb="FF0000FF"/>
        <rFont val="宋体"/>
        <charset val="134"/>
      </rPr>
      <t>预招100名辅警300.34万元</t>
    </r>
    <r>
      <rPr>
        <sz val="10"/>
        <color indexed="10"/>
        <rFont val="宋体"/>
        <charset val="134"/>
      </rPr>
      <t>【最低生活保障工资(1380+300)元*100人*12月=201.6万元,各项保险100人*2621元/月*12个月*28.8%=90.58万元,大额医疗100人*8元*12个月=0.96万元,管理费100人*60元*12月=7.2万元.每满5年增加100元）】,</t>
    </r>
    <r>
      <rPr>
        <sz val="10"/>
        <color rgb="FF0033CC"/>
        <rFont val="宋体"/>
        <charset val="134"/>
      </rPr>
      <t>18名涞钢涞铜人员经费59.55万元</t>
    </r>
    <r>
      <rPr>
        <sz val="10"/>
        <color indexed="10"/>
        <rFont val="宋体"/>
        <charset val="134"/>
      </rPr>
      <t>（1858元*18人*12月=40.13万元，各项保险18人*2621元/月*12个月*28.8%+96元*18人=16.48万元，增加10个百分点18.12万元，管理费60*18*12=1.3万），</t>
    </r>
    <r>
      <rPr>
        <sz val="10"/>
        <color rgb="FF0033CC"/>
        <rFont val="宋体"/>
        <charset val="134"/>
      </rPr>
      <t>危爆大队房屋租赁费11.5万元。</t>
    </r>
  </si>
  <si>
    <r>
      <rPr>
        <sz val="10"/>
        <rFont val="宋体"/>
        <charset val="134"/>
      </rPr>
      <t>政法综合治理27万</t>
    </r>
    <r>
      <rPr>
        <sz val="10"/>
        <color indexed="10"/>
        <rFont val="宋体"/>
        <charset val="134"/>
      </rPr>
      <t>（按全县总人口人均不低于0.3元计算，按人均0.8元至1元无文件，按全县总人口人均1元*27万人=27万元），</t>
    </r>
    <r>
      <rPr>
        <sz val="10"/>
        <rFont val="宋体"/>
        <charset val="134"/>
      </rPr>
      <t>保安公司63.99万（</t>
    </r>
    <r>
      <rPr>
        <sz val="10"/>
        <color indexed="10"/>
        <rFont val="宋体"/>
        <charset val="134"/>
      </rPr>
      <t>28名警校生，其中：大专1416元*10人*12=16.99万，中专1370元*18人*12=29.59万，保险1977.1元*25.8%*28人*12月+96*28人=17.41万元）,</t>
    </r>
    <r>
      <rPr>
        <sz val="10"/>
        <rFont val="宋体"/>
        <charset val="134"/>
      </rPr>
      <t>公安局禁毒铲毒经费40万</t>
    </r>
    <r>
      <rPr>
        <sz val="10"/>
        <color indexed="10"/>
        <rFont val="宋体"/>
        <charset val="134"/>
      </rPr>
      <t>（航拍总面积1950平方公里*220元）。</t>
    </r>
  </si>
  <si>
    <r>
      <rPr>
        <sz val="10"/>
        <rFont val="宋体"/>
        <charset val="134"/>
      </rPr>
      <t>政法社会治安综合治理27万</t>
    </r>
    <r>
      <rPr>
        <sz val="10"/>
        <color indexed="10"/>
        <rFont val="宋体"/>
        <charset val="134"/>
      </rPr>
      <t>（按全县总人口人均不低于0.3元计算，按人均0.8元至1元无文件，按全县总人口人均1元*27万人=27万元），</t>
    </r>
    <r>
      <rPr>
        <sz val="10"/>
        <rFont val="宋体"/>
        <charset val="134"/>
      </rPr>
      <t>保安公司75.43万（</t>
    </r>
    <r>
      <rPr>
        <sz val="10"/>
        <color indexed="10"/>
        <rFont val="宋体"/>
        <charset val="134"/>
      </rPr>
      <t>28名警校生，其中：大专1416元*10人*12=16.99万，中专1370元*18人*12=29.59万，保险2312元*26.8%*28人*12月+96*28人=20.82万元,2015年领导批示追加10万）,</t>
    </r>
    <r>
      <rPr>
        <sz val="10"/>
        <rFont val="宋体"/>
        <charset val="134"/>
      </rPr>
      <t>公安局禁毒铲毒经费60万</t>
    </r>
    <r>
      <rPr>
        <sz val="10"/>
        <color indexed="10"/>
        <rFont val="宋体"/>
        <charset val="134"/>
      </rPr>
      <t>（航拍总面积1950平方公里*220元，禁毒工作经费17万）。</t>
    </r>
  </si>
  <si>
    <r>
      <rPr>
        <sz val="10"/>
        <color rgb="FF0033CC"/>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color rgb="FF0000FF"/>
        <rFont val="宋体"/>
        <charset val="134"/>
      </rPr>
      <t>护路办经费18.27万元（</t>
    </r>
    <r>
      <rPr>
        <sz val="10"/>
        <color rgb="FFFF0000"/>
        <rFont val="宋体"/>
        <charset val="134"/>
      </rPr>
      <t>5人*市平工资2154元/月*12个月=12.93万元，各项保险5人*2621元/月*12个月*28.8%=4.53万元，按增幅10%测算为4.98万元，管理费5人*60元*12个月=0.36万元</t>
    </r>
    <r>
      <rPr>
        <sz val="10"/>
        <color rgb="FF0000FF"/>
        <rFont val="宋体"/>
        <charset val="134"/>
      </rPr>
      <t>）</t>
    </r>
    <r>
      <rPr>
        <sz val="10"/>
        <color rgb="FFFF0000"/>
        <rFont val="宋体"/>
        <charset val="134"/>
      </rPr>
      <t>；</t>
    </r>
    <r>
      <rPr>
        <sz val="10"/>
        <color rgb="FF0033CC"/>
        <rFont val="宋体"/>
        <charset val="134"/>
      </rPr>
      <t>保安公司83.91万</t>
    </r>
    <r>
      <rPr>
        <sz val="10"/>
        <rFont val="宋体"/>
        <charset val="134"/>
      </rPr>
      <t>（</t>
    </r>
    <r>
      <rPr>
        <sz val="10"/>
        <color rgb="FFFF0000"/>
        <rFont val="宋体"/>
        <charset val="134"/>
      </rPr>
      <t>28名警校生，其中：大专1794元*22人*12月=47.36万，中专1743元*5人*12=10.46万，本科1人*1854元*12月=2.22万元，保险2621元*26.8%*28人*12月+96*28人=23.87万元）；</t>
    </r>
    <r>
      <rPr>
        <sz val="10"/>
        <color rgb="FF0033CC"/>
        <rFont val="宋体"/>
        <charset val="134"/>
      </rPr>
      <t>公安局禁毒铲毒经费60万</t>
    </r>
    <r>
      <rPr>
        <sz val="10"/>
        <color rgb="FFFF0000"/>
        <rFont val="宋体"/>
        <charset val="134"/>
      </rPr>
      <t>（航拍总面积1950平方公里*220元，禁毒工作经费17万）；</t>
    </r>
    <r>
      <rPr>
        <sz val="10"/>
        <color rgb="FF0000FF"/>
        <rFont val="宋体"/>
        <charset val="134"/>
      </rPr>
      <t>禁毒委创建康复中心经费5万元；</t>
    </r>
    <r>
      <rPr>
        <sz val="10"/>
        <color rgb="FF0033CC"/>
        <rFont val="宋体"/>
        <charset val="134"/>
      </rPr>
      <t>《忠诚的誓言》演出费4万元；公安办案补助经费40万元；署期安保及“秋收100”工作经费10.5万元。</t>
    </r>
  </si>
  <si>
    <t>“天网工程”网络租赁费17.64万元,“天网工程”标志标线维护费20万元,“天网工程”电费12.36万元,</t>
  </si>
  <si>
    <t>“天网工程”网络租赁费17.64万元,“天网工程”标志标线维护费20万元,“天网工程”电费12.36万元,天网工程39.04万元，黄牌车限行电子警察抓拍系统及标志标牌100万元。</t>
  </si>
  <si>
    <r>
      <rPr>
        <sz val="10"/>
        <rFont val="宋体"/>
        <charset val="134"/>
      </rPr>
      <t>全市互联网侦控系统升级建设经费30万</t>
    </r>
    <r>
      <rPr>
        <sz val="10"/>
        <color indexed="10"/>
        <rFont val="宋体"/>
        <charset val="134"/>
      </rPr>
      <t>([2014]保市府办214号确定:之后每年系统升级建设30万),</t>
    </r>
  </si>
  <si>
    <r>
      <rPr>
        <sz val="10"/>
        <color rgb="FF0033CC"/>
        <rFont val="宋体"/>
        <charset val="134"/>
      </rPr>
      <t>全市互联网侦控系统升级建设经费10万</t>
    </r>
    <r>
      <rPr>
        <sz val="10"/>
        <color rgb="FFFF0000"/>
        <rFont val="宋体"/>
        <charset val="134"/>
      </rPr>
      <t>([2014]保市府办214号确定:之后每年系统升级建设30万),</t>
    </r>
  </si>
  <si>
    <r>
      <rPr>
        <sz val="10"/>
        <rFont val="宋体"/>
        <charset val="134"/>
      </rPr>
      <t>看守所127.85万</t>
    </r>
    <r>
      <rPr>
        <sz val="10"/>
        <color indexed="10"/>
        <rFont val="宋体"/>
        <charset val="134"/>
      </rPr>
      <t>【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t>
    </r>
    <r>
      <rPr>
        <sz val="10"/>
        <rFont val="宋体"/>
        <charset val="134"/>
      </rPr>
      <t>看守所改建单独关押室经费2.58万；拘留所5.2万</t>
    </r>
    <r>
      <rPr>
        <sz val="10"/>
        <color indexed="10"/>
        <rFont val="宋体"/>
        <charset val="134"/>
      </rPr>
      <t>（被拘留人员生活费400人*120元=4.8万、医疗费0.8万）；</t>
    </r>
  </si>
  <si>
    <r>
      <rPr>
        <sz val="10"/>
        <rFont val="宋体"/>
        <charset val="134"/>
      </rPr>
      <t>看守所144.54万</t>
    </r>
    <r>
      <rPr>
        <sz val="10"/>
        <color indexed="10"/>
        <rFont val="宋体"/>
        <charset val="134"/>
      </rPr>
      <t>【水费4万，电费36万,犯人经费41.04万（190人*180元*12月），犯人过节生活补贴4万,押解经费6万元,15名临时工工资13.5万(15人*750元*12月)，取暖费19.8万（8609平米*23元/平米），公务费3.2万，交通费1.6万，犯人医疗费4.56万（190人*20元*12月），犯人被褥费6.84万（190人*30元*12月）、网络使用维护维修等费用4万】</t>
    </r>
    <r>
      <rPr>
        <sz val="10"/>
        <color indexed="62"/>
        <rFont val="宋体"/>
        <charset val="134"/>
      </rPr>
      <t>，</t>
    </r>
    <r>
      <rPr>
        <sz val="10"/>
        <rFont val="宋体"/>
        <charset val="134"/>
      </rPr>
      <t>拘留所5.2万</t>
    </r>
    <r>
      <rPr>
        <sz val="10"/>
        <color indexed="10"/>
        <rFont val="宋体"/>
        <charset val="134"/>
      </rPr>
      <t>（被拘留人员生活费400人*120元=4.8万、医疗费0.8万）；</t>
    </r>
  </si>
  <si>
    <r>
      <rPr>
        <sz val="10"/>
        <color rgb="FF0033CC"/>
        <rFont val="宋体"/>
        <charset val="134"/>
      </rPr>
      <t>看守所184.74万</t>
    </r>
    <r>
      <rPr>
        <sz val="10"/>
        <color indexed="10"/>
        <rFont val="宋体"/>
        <charset val="134"/>
      </rPr>
      <t>【水费4.08万，电费36万,犯人经费71.76万（230人*260元*12月），犯人过节生活补贴4万,押解经费6万元,15名工勤人员工资13.5万(15人*750元*12月)，取暖费19.8万（8609平米*23元/平米），公务费3.2万，交通费3万，犯人医疗费4.56万（190人*20元*12月），犯人被褥费6.84万（190人*30元*12月）、网络维护及办公楼修缮等费用12万元】</t>
    </r>
    <r>
      <rPr>
        <sz val="10"/>
        <color indexed="62"/>
        <rFont val="宋体"/>
        <charset val="134"/>
      </rPr>
      <t>，</t>
    </r>
    <r>
      <rPr>
        <sz val="10"/>
        <color rgb="FF0033CC"/>
        <rFont val="宋体"/>
        <charset val="134"/>
      </rPr>
      <t>拘留所5.2万</t>
    </r>
    <r>
      <rPr>
        <sz val="10"/>
        <color indexed="10"/>
        <rFont val="宋体"/>
        <charset val="134"/>
      </rPr>
      <t>（被拘留人员生活费400人*120元=4.8万、医疗费0.8万）；</t>
    </r>
  </si>
  <si>
    <r>
      <rPr>
        <sz val="10"/>
        <color rgb="FF0033CC"/>
        <rFont val="宋体"/>
        <charset val="134"/>
      </rPr>
      <t>涉案财物信息管理系统20万元</t>
    </r>
    <r>
      <rPr>
        <sz val="10"/>
        <color rgb="FFFF0000"/>
        <rFont val="宋体"/>
        <charset val="134"/>
      </rPr>
      <t>[河北省委政法委关于做好“涉案财物信息管理系统”经费预算的通知（冀政法明传（2016）29号）]</t>
    </r>
  </si>
  <si>
    <t>公安局申请话剧《忠诚的誓言》巡演相关费用5万元。</t>
  </si>
  <si>
    <r>
      <rPr>
        <sz val="10"/>
        <color rgb="FF0033CC"/>
        <rFont val="宋体"/>
        <charset val="134"/>
      </rPr>
      <t>涉案财物信息管理系统20万元</t>
    </r>
    <r>
      <rPr>
        <sz val="10"/>
        <color rgb="FFFF0000"/>
        <rFont val="宋体"/>
        <charset val="134"/>
      </rPr>
      <t>（《中共河北省委政法委员会关于做好“涉案财物信息管理系统”经费预算的通知》）</t>
    </r>
  </si>
  <si>
    <t>检察院两房建设尾欠工程款350万元</t>
  </si>
  <si>
    <t>冀财预（2014）245号中央政法转移支付10万元,</t>
  </si>
  <si>
    <r>
      <rPr>
        <sz val="10"/>
        <rFont val="宋体"/>
        <charset val="134"/>
      </rPr>
      <t>法院无固定收入陪审员工资18.9万</t>
    </r>
    <r>
      <rPr>
        <sz val="10"/>
        <color indexed="10"/>
        <rFont val="宋体"/>
        <charset val="134"/>
      </rPr>
      <t>【21人*（600工资+150公用）*12月】，</t>
    </r>
    <r>
      <rPr>
        <sz val="10"/>
        <rFont val="宋体"/>
        <charset val="134"/>
      </rPr>
      <t>法院办案业务费41万</t>
    </r>
    <r>
      <rPr>
        <sz val="10"/>
        <color indexed="10"/>
        <rFont val="宋体"/>
        <charset val="134"/>
      </rPr>
      <t>（法院79人*2.3万保障标准=181.7万，减公用经费49.7万，收费罚没补助91万）。</t>
    </r>
    <r>
      <rPr>
        <sz val="10"/>
        <rFont val="宋体"/>
        <charset val="134"/>
      </rPr>
      <t>司法救助资金20万元，</t>
    </r>
  </si>
  <si>
    <r>
      <rPr>
        <sz val="10"/>
        <rFont val="宋体"/>
        <charset val="134"/>
      </rPr>
      <t>法院无固定收入陪审员工资18.9万</t>
    </r>
    <r>
      <rPr>
        <sz val="10"/>
        <color indexed="10"/>
        <rFont val="宋体"/>
        <charset val="134"/>
      </rPr>
      <t>【21人*（600工资+150公用）*12月】，</t>
    </r>
    <r>
      <rPr>
        <sz val="10"/>
        <rFont val="宋体"/>
        <charset val="134"/>
      </rPr>
      <t>法院新增无固定收入陪审员工资10.8万</t>
    </r>
    <r>
      <rPr>
        <sz val="10"/>
        <color indexed="10"/>
        <rFont val="宋体"/>
        <charset val="134"/>
      </rPr>
      <t>【12人*（600工资+150公用）*12月】</t>
    </r>
    <r>
      <rPr>
        <sz val="10"/>
        <color indexed="62"/>
        <rFont val="宋体"/>
        <charset val="134"/>
      </rPr>
      <t>，</t>
    </r>
    <r>
      <rPr>
        <sz val="10"/>
        <rFont val="宋体"/>
        <charset val="134"/>
      </rPr>
      <t>法院办案业务费15万</t>
    </r>
    <r>
      <rPr>
        <sz val="10"/>
        <color indexed="10"/>
        <rFont val="宋体"/>
        <charset val="134"/>
      </rPr>
      <t>（法院81人*2.3万保障标准=186万，减公用经费34.7万，收费罚没补助136.3万）。</t>
    </r>
    <r>
      <rPr>
        <sz val="10"/>
        <rFont val="宋体"/>
        <charset val="134"/>
      </rPr>
      <t>司法救助30万,</t>
    </r>
  </si>
  <si>
    <r>
      <rPr>
        <sz val="10"/>
        <color rgb="FF0000FF"/>
        <rFont val="宋体"/>
        <charset val="134"/>
      </rPr>
      <t>法院无固定收入陪审员工资18.9万</t>
    </r>
    <r>
      <rPr>
        <sz val="10"/>
        <color rgb="FFFF0000"/>
        <rFont val="宋体"/>
        <charset val="134"/>
      </rPr>
      <t>【21人*（600工资+150公用）*12月】，</t>
    </r>
    <r>
      <rPr>
        <sz val="10"/>
        <color rgb="FF0033CC"/>
        <rFont val="宋体"/>
        <charset val="134"/>
      </rPr>
      <t>法院新增无固定收入陪审员工资10.8万</t>
    </r>
    <r>
      <rPr>
        <sz val="10"/>
        <color rgb="FFFF0000"/>
        <rFont val="宋体"/>
        <charset val="134"/>
      </rPr>
      <t>【12人*（600工资+150公用）*12月】。</t>
    </r>
    <r>
      <rPr>
        <sz val="10"/>
        <color rgb="FF0033CC"/>
        <rFont val="宋体"/>
        <charset val="134"/>
      </rPr>
      <t>司法救助20万,涉案财物信息管理系统20万元【</t>
    </r>
    <r>
      <rPr>
        <sz val="10"/>
        <color rgb="FFFF0000"/>
        <rFont val="宋体"/>
        <charset val="134"/>
      </rPr>
      <t>河北省委政法委关于做好“涉案财物信息管理系统”经费预算的通知（冀政法明传（2016）29号</t>
    </r>
    <r>
      <rPr>
        <sz val="10"/>
        <color rgb="FF0033CC"/>
        <rFont val="宋体"/>
        <charset val="134"/>
      </rPr>
      <t>】，法院办案业务经费15万元。</t>
    </r>
  </si>
  <si>
    <t>审判法庭建设配套资金125万元。</t>
  </si>
  <si>
    <r>
      <rPr>
        <sz val="10"/>
        <rFont val="宋体"/>
        <charset val="134"/>
      </rPr>
      <t>司法所公用经费9万</t>
    </r>
    <r>
      <rPr>
        <sz val="10"/>
        <color indexed="10"/>
        <rFont val="宋体"/>
        <charset val="134"/>
      </rPr>
      <t>（18个乡镇司法所*0.5万）。</t>
    </r>
  </si>
  <si>
    <r>
      <rPr>
        <sz val="10"/>
        <rFont val="宋体"/>
        <charset val="134"/>
      </rPr>
      <t>司法所公用经费9万</t>
    </r>
    <r>
      <rPr>
        <sz val="10"/>
        <color indexed="10"/>
        <rFont val="宋体"/>
        <charset val="134"/>
      </rPr>
      <t>（18个乡镇司法所*0.5万）。</t>
    </r>
    <r>
      <rPr>
        <sz val="10"/>
        <color indexed="12"/>
        <rFont val="宋体"/>
        <charset val="134"/>
      </rPr>
      <t>冀财预（2014）80号司法业务装备经费4万元,</t>
    </r>
  </si>
  <si>
    <r>
      <rPr>
        <sz val="10"/>
        <color rgb="FF0033CC"/>
        <rFont val="宋体"/>
        <charset val="134"/>
      </rPr>
      <t>司法所公用经费9万</t>
    </r>
    <r>
      <rPr>
        <sz val="10"/>
        <color indexed="10"/>
        <rFont val="宋体"/>
        <charset val="134"/>
      </rPr>
      <t>（18个乡镇司法所*0.5万）。</t>
    </r>
  </si>
  <si>
    <t>司法普法2万，</t>
  </si>
  <si>
    <t>法律援助经费1万，</t>
  </si>
  <si>
    <r>
      <rPr>
        <sz val="10"/>
        <color rgb="FF0033CC"/>
        <rFont val="宋体"/>
        <charset val="134"/>
      </rPr>
      <t>法律援助经费2万，18个乡镇村（居）法律顾问经费9万元（</t>
    </r>
    <r>
      <rPr>
        <sz val="10"/>
        <color rgb="FFFF0000"/>
        <rFont val="宋体"/>
        <charset val="134"/>
      </rPr>
      <t>财政已提意见，文件要求每个乡镇0.5万元</t>
    </r>
    <r>
      <rPr>
        <sz val="10"/>
        <color rgb="FF0033CC"/>
        <rFont val="宋体"/>
        <charset val="134"/>
      </rPr>
      <t>）</t>
    </r>
  </si>
  <si>
    <r>
      <rPr>
        <sz val="10"/>
        <rFont val="宋体"/>
        <charset val="134"/>
      </rPr>
      <t>社区矫正经费5万，人民调解经费6万（</t>
    </r>
    <r>
      <rPr>
        <sz val="10"/>
        <color indexed="10"/>
        <rFont val="宋体"/>
        <charset val="134"/>
      </rPr>
      <t>人民调解员补贴及工作经费），</t>
    </r>
  </si>
  <si>
    <r>
      <rPr>
        <sz val="10"/>
        <rFont val="宋体"/>
        <charset val="134"/>
      </rPr>
      <t>社区矫正经费10万，人民调解经费6万（</t>
    </r>
    <r>
      <rPr>
        <sz val="10"/>
        <color indexed="10"/>
        <rFont val="宋体"/>
        <charset val="134"/>
      </rPr>
      <t>人民调解员补贴及工作经费），</t>
    </r>
  </si>
  <si>
    <r>
      <rPr>
        <sz val="10"/>
        <color rgb="FF0033CC"/>
        <rFont val="宋体"/>
        <charset val="134"/>
      </rPr>
      <t>社区矫正经费10万，人民调解经费6万</t>
    </r>
    <r>
      <rPr>
        <sz val="10"/>
        <rFont val="宋体"/>
        <charset val="134"/>
      </rPr>
      <t>（</t>
    </r>
    <r>
      <rPr>
        <sz val="10"/>
        <color indexed="10"/>
        <rFont val="宋体"/>
        <charset val="134"/>
      </rPr>
      <t>人民调解员补贴及工作经费），</t>
    </r>
    <r>
      <rPr>
        <sz val="10"/>
        <color rgb="FF0000FF"/>
        <rFont val="宋体"/>
        <charset val="134"/>
      </rPr>
      <t>购买“民调通”终端费用20万元（</t>
    </r>
    <r>
      <rPr>
        <sz val="10"/>
        <color rgb="FFFF0000"/>
        <rFont val="宋体"/>
        <charset val="134"/>
      </rPr>
      <t>财政已提意见</t>
    </r>
    <r>
      <rPr>
        <sz val="10"/>
        <color rgb="FF0000FF"/>
        <rFont val="宋体"/>
        <charset val="134"/>
      </rPr>
      <t>）。</t>
    </r>
  </si>
  <si>
    <r>
      <rPr>
        <sz val="10"/>
        <rFont val="宋体"/>
        <charset val="134"/>
      </rPr>
      <t>贫困农村幼儿园幼儿免费所需资金340万元</t>
    </r>
    <r>
      <rPr>
        <sz val="10"/>
        <color indexed="10"/>
        <rFont val="宋体"/>
        <charset val="134"/>
      </rPr>
      <t>【（6800人*40元*10个月=272万元）+书费（100元/年*6800人=68万元）=340万元。（农村幼儿园现行收费标准40元/生.月）从普通教育列61.79万，从教育附加列257.36】，</t>
    </r>
  </si>
  <si>
    <r>
      <rPr>
        <sz val="10"/>
        <rFont val="宋体"/>
        <charset val="134"/>
      </rPr>
      <t>农村幼儿免费教育200万元(</t>
    </r>
    <r>
      <rPr>
        <sz val="10"/>
        <color indexed="10"/>
        <rFont val="宋体"/>
        <charset val="134"/>
      </rPr>
      <t>6800人*500元</t>
    </r>
    <r>
      <rPr>
        <sz val="10"/>
        <rFont val="宋体"/>
        <charset val="134"/>
      </rPr>
      <t>),</t>
    </r>
    <r>
      <rPr>
        <sz val="10"/>
        <color indexed="12"/>
        <rFont val="宋体"/>
        <charset val="134"/>
      </rPr>
      <t>冀财教（2014）243号2014年支持学前教育发展资金208.7万元,</t>
    </r>
  </si>
  <si>
    <r>
      <rPr>
        <sz val="10"/>
        <color rgb="FF0000FF"/>
        <rFont val="宋体"/>
        <charset val="134"/>
      </rPr>
      <t>农村幼儿免费教育244.6万元</t>
    </r>
    <r>
      <rPr>
        <sz val="10"/>
        <rFont val="宋体"/>
        <charset val="134"/>
      </rPr>
      <t>(</t>
    </r>
    <r>
      <rPr>
        <sz val="10"/>
        <color indexed="10"/>
        <rFont val="宋体"/>
        <charset val="134"/>
      </rPr>
      <t>4892人*500元</t>
    </r>
    <r>
      <rPr>
        <sz val="10"/>
        <rFont val="宋体"/>
        <charset val="134"/>
      </rPr>
      <t>),</t>
    </r>
  </si>
  <si>
    <r>
      <rPr>
        <sz val="10"/>
        <rFont val="宋体"/>
        <charset val="134"/>
      </rPr>
      <t>购置教学仪器433.06万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农村义务教育保障机制改革资金县配套291万</t>
    </r>
    <r>
      <rPr>
        <sz val="10"/>
        <color indexed="10"/>
        <rFont val="宋体"/>
        <charset val="134"/>
      </rPr>
      <t>【冀财教[2013]253号.根据2010-2012年人均可用财力、分担比例综合测算（中央60%、省25%、县15%）2014年控制额度1939万*15%=291万元)】,</t>
    </r>
    <r>
      <rPr>
        <sz val="10"/>
        <rFont val="宋体"/>
        <charset val="134"/>
      </rPr>
      <t>农村中小学转移支付公用经费326万</t>
    </r>
    <r>
      <rPr>
        <sz val="10"/>
        <color indexed="10"/>
        <rFont val="宋体"/>
        <charset val="134"/>
      </rPr>
      <t>（农村税费改革转移支付20%用于教育，主要用于农村中小学取暖补贴）；</t>
    </r>
  </si>
  <si>
    <r>
      <rPr>
        <sz val="10"/>
        <rFont val="宋体"/>
        <charset val="134"/>
      </rPr>
      <t>农村义务教育保障机制改革资金县配套440万</t>
    </r>
    <r>
      <rPr>
        <sz val="10"/>
        <color indexed="10"/>
        <rFont val="宋体"/>
        <charset val="134"/>
      </rPr>
      <t>【冀财教[2013]253号.根据2011-2013年人均可用财力、分担比例综合测算（中央60%、省25%、县15%）2016年控制额度，其中：中央，省733万元，县配套440万元)】,</t>
    </r>
    <r>
      <rPr>
        <sz val="10"/>
        <rFont val="宋体"/>
        <charset val="134"/>
      </rPr>
      <t>农村中小学取暖补贴100万</t>
    </r>
    <r>
      <rPr>
        <sz val="10"/>
        <color indexed="10"/>
        <rFont val="宋体"/>
        <charset val="134"/>
      </rPr>
      <t>（农村税费改革转移支付20%用于教育，主要用于农村中小学取暖补贴）；</t>
    </r>
    <r>
      <rPr>
        <sz val="10"/>
        <rFont val="宋体"/>
        <charset val="134"/>
      </rPr>
      <t>特教中心等8所学校采购采暖炉33.6万</t>
    </r>
    <r>
      <rPr>
        <sz val="10"/>
        <color indexed="10"/>
        <rFont val="宋体"/>
        <charset val="134"/>
      </rPr>
      <t>(总计112万,分三年付清,2014年未付44.8万,2015年付30%33.6万,2016年33.6万元,从土地出让金计提教育资金中列支),</t>
    </r>
    <r>
      <rPr>
        <sz val="10"/>
        <rFont val="宋体"/>
        <charset val="134"/>
      </rPr>
      <t>三中采购采暖炉10.7</t>
    </r>
    <r>
      <rPr>
        <sz val="10"/>
        <color indexed="10"/>
        <rFont val="宋体"/>
        <charset val="134"/>
      </rPr>
      <t>(总计35.6万分三年付清,2014年付40%,2015年付30%,2016年付30%从土地出让金计提教育资金中列支),</t>
    </r>
    <r>
      <rPr>
        <sz val="10"/>
        <rFont val="宋体"/>
        <charset val="134"/>
      </rPr>
      <t>王安镇长城小学建设清土方53万元</t>
    </r>
    <r>
      <rPr>
        <sz val="10"/>
        <color indexed="10"/>
        <rFont val="宋体"/>
        <charset val="134"/>
      </rPr>
      <t>(从计提土地出让金计提教育资金中列支).</t>
    </r>
    <r>
      <rPr>
        <sz val="10"/>
        <rFont val="宋体"/>
        <charset val="134"/>
      </rPr>
      <t>营养餐食堂设备购置88.15万</t>
    </r>
    <r>
      <rPr>
        <sz val="10"/>
        <color indexed="10"/>
        <rFont val="宋体"/>
        <charset val="134"/>
      </rPr>
      <t>(总投资352.59万,分三年付清,2014年已付50%,2015年已付25%88.15万,2016年付25%88.15万,从土地出让金计提教育资金中列支),</t>
    </r>
    <r>
      <rPr>
        <sz val="10"/>
        <rFont val="宋体"/>
        <charset val="134"/>
      </rPr>
      <t>原电厂教师工资71万元,国企退休教师生活补贴补差20万元.教学辅导用书126万元（</t>
    </r>
    <r>
      <rPr>
        <sz val="10"/>
        <color indexed="10"/>
        <rFont val="宋体"/>
        <charset val="134"/>
      </rPr>
      <t>3-9年级春季26725人，秋季28325人，共计126万元</t>
    </r>
    <r>
      <rPr>
        <sz val="10"/>
        <rFont val="宋体"/>
        <charset val="134"/>
      </rPr>
      <t>），涞源二小建设拖欠工程款56.24万元,</t>
    </r>
    <r>
      <rPr>
        <sz val="10"/>
        <color indexed="12"/>
        <rFont val="宋体"/>
        <charset val="134"/>
      </rPr>
      <t>冀财教（2014）116号2015年农村义务教育薄弱学校改造资金250万元,冀财教（2014）116号2014年农村义务教育薄弱学校改造和校舍维修改造资金47.32万元,冀财教（2014）259号2014年基础教育奖补资金6.12万元,涞源县一小建设项目征地费用47万元.</t>
    </r>
  </si>
  <si>
    <r>
      <rPr>
        <sz val="10"/>
        <color rgb="FF0000FF"/>
        <rFont val="宋体"/>
        <charset val="134"/>
      </rPr>
      <t>农村义务教育保障机制改革资金县配套340万</t>
    </r>
    <r>
      <rPr>
        <sz val="10"/>
        <color rgb="FFFF0000"/>
        <rFont val="宋体"/>
        <charset val="134"/>
      </rPr>
      <t>【冀财教[2013]253号.根据2011-2013年人均可用财力、分担比例综合测算（中央60%、省25%、县15%）2016年控制额度，其中：中央，省733万元，县配套440万元)】,</t>
    </r>
    <r>
      <rPr>
        <sz val="10"/>
        <color rgb="FF0000FF"/>
        <rFont val="宋体"/>
        <charset val="134"/>
      </rPr>
      <t>农村中小学取暖补贴189.3万</t>
    </r>
    <r>
      <rPr>
        <sz val="10"/>
        <color rgb="FFFF0000"/>
        <rFont val="宋体"/>
        <charset val="134"/>
      </rPr>
      <t>（农村税费改革转移支付20%用于教育326万元，主要用于农村中小学取暖补贴:锅炉44.5T，资金278万元；采暖炉55865㎡，资金111.73万元；空调2692260W，资金158.1万元；地暖电采暖806811W+24504*115W=3624771W,资金44.37+169.1=213.47万元。计592.2万元。生均85元计272万元。592.2+169.1-272=333.5+169.1=489.3万元）；</t>
    </r>
    <r>
      <rPr>
        <sz val="10"/>
        <color rgb="FF0000FF"/>
        <rFont val="宋体"/>
        <charset val="134"/>
      </rPr>
      <t>原电厂教师工资128.3万元</t>
    </r>
    <r>
      <rPr>
        <sz val="10"/>
        <color rgb="FF666699"/>
        <rFont val="宋体"/>
        <charset val="134"/>
      </rPr>
      <t>(</t>
    </r>
    <r>
      <rPr>
        <sz val="10"/>
        <color rgb="FFFF0000"/>
        <rFont val="宋体"/>
        <charset val="134"/>
      </rPr>
      <t>2016年支出91万元,2016年调整工资需补发8.3万元，2017年需增加资金29万元。计108.3万元)</t>
    </r>
    <r>
      <rPr>
        <sz val="10"/>
        <rFont val="宋体"/>
        <charset val="134"/>
      </rPr>
      <t>,</t>
    </r>
    <r>
      <rPr>
        <sz val="10"/>
        <color rgb="FF0000FF"/>
        <rFont val="宋体"/>
        <charset val="134"/>
      </rPr>
      <t>国企退休教师生活补贴补差25万元.</t>
    </r>
    <r>
      <rPr>
        <sz val="10"/>
        <color rgb="FF0033CC"/>
        <rFont val="宋体"/>
        <charset val="134"/>
      </rPr>
      <t>补助农村贫困寄宿生生活费523.5万【</t>
    </r>
    <r>
      <rPr>
        <sz val="10"/>
        <color rgb="FFFF0000"/>
        <rFont val="宋体"/>
        <charset val="134"/>
      </rPr>
      <t>从出让金计提的教育资金512万元中安排（冀财教2010、202号文件小学每生每年1000元，即4元*250天；初中每生每年1250元即5元*250天）小学：5735人*1000元=573.5万</t>
    </r>
    <r>
      <rPr>
        <sz val="10"/>
        <rFont val="宋体"/>
        <charset val="134"/>
      </rPr>
      <t>】,</t>
    </r>
    <r>
      <rPr>
        <sz val="10"/>
        <color rgb="FF0000FF"/>
        <rFont val="宋体"/>
        <charset val="134"/>
      </rPr>
      <t>一小回购资金200万元</t>
    </r>
    <r>
      <rPr>
        <sz val="10"/>
        <rFont val="宋体"/>
        <charset val="134"/>
      </rPr>
      <t>（</t>
    </r>
    <r>
      <rPr>
        <sz val="10"/>
        <color rgb="FFFF0000"/>
        <rFont val="宋体"/>
        <charset val="134"/>
      </rPr>
      <t>共需回购10000万元，2017年安排200万元</t>
    </r>
    <r>
      <rPr>
        <sz val="10"/>
        <rFont val="宋体"/>
        <charset val="134"/>
      </rPr>
      <t>）</t>
    </r>
  </si>
  <si>
    <r>
      <rPr>
        <sz val="10"/>
        <rFont val="宋体"/>
        <charset val="134"/>
      </rPr>
      <t>保安经费38.61万元</t>
    </r>
    <r>
      <rPr>
        <sz val="10"/>
        <color indexed="10"/>
        <rFont val="宋体"/>
        <charset val="134"/>
      </rPr>
      <t>（保安工资26人*1040元*12月=32.45万元；器械及服装费6.16万元）</t>
    </r>
    <r>
      <rPr>
        <sz val="10"/>
        <color indexed="10"/>
        <rFont val="宋体"/>
        <charset val="134"/>
      </rPr>
      <t>。</t>
    </r>
  </si>
  <si>
    <r>
      <rPr>
        <sz val="10"/>
        <color rgb="FF0000FF"/>
        <rFont val="宋体"/>
        <charset val="134"/>
      </rPr>
      <t>保安经费49.22万元</t>
    </r>
    <r>
      <rPr>
        <sz val="10"/>
        <color rgb="FFFF0000"/>
        <rFont val="宋体"/>
        <charset val="134"/>
      </rPr>
      <t>（保安工资26人*1380元*12月=43.06万元；器械及服装费6.16万元）。</t>
    </r>
    <r>
      <rPr>
        <sz val="10"/>
        <color rgb="FF0000FF"/>
        <rFont val="宋体"/>
        <charset val="134"/>
      </rPr>
      <t>购置教学仪器欠中教仪资金100万元(</t>
    </r>
    <r>
      <rPr>
        <sz val="10"/>
        <color rgb="FFFF0000"/>
        <rFont val="宋体"/>
        <charset val="134"/>
      </rPr>
      <t>城建税10%用于教育156万元.2013年尾欠</t>
    </r>
    <r>
      <rPr>
        <sz val="10"/>
        <color rgb="FF0000FF"/>
        <rFont val="宋体"/>
        <charset val="134"/>
      </rPr>
      <t>),2016年迎检省政府教育督导评估检查采购教学仪器设备资金299.79万元</t>
    </r>
    <r>
      <rPr>
        <sz val="10"/>
        <color rgb="FF333399"/>
        <rFont val="宋体"/>
        <charset val="134"/>
      </rPr>
      <t>(</t>
    </r>
    <r>
      <rPr>
        <sz val="10"/>
        <color rgb="FFFF0000"/>
        <rFont val="宋体"/>
        <charset val="134"/>
      </rPr>
      <t>中标价8597878.00元，2016年支付360万元，2017年需支付499.7878万元</t>
    </r>
    <r>
      <rPr>
        <sz val="10"/>
        <color rgb="FF333399"/>
        <rFont val="宋体"/>
        <charset val="134"/>
      </rPr>
      <t>)。</t>
    </r>
    <r>
      <rPr>
        <sz val="10"/>
        <color rgb="FF0033CC"/>
        <rFont val="宋体"/>
        <charset val="134"/>
      </rPr>
      <t>教育教师节奖励100万元.农村贫困寄宿生生活费575.75万【</t>
    </r>
    <r>
      <rPr>
        <sz val="10"/>
        <color rgb="FFFF0000"/>
        <rFont val="宋体"/>
        <charset val="134"/>
      </rPr>
      <t>（冀财教2010、202号文件小学每生每年1000元，即4元*250天；初中每生每年1250元即5元*250天）初中：7150人*1250元=893.75万。扣除上级下达专款268万元</t>
    </r>
    <r>
      <rPr>
        <sz val="10"/>
        <color rgb="FF0033CC"/>
        <rFont val="宋体"/>
        <charset val="134"/>
      </rPr>
      <t>】,</t>
    </r>
  </si>
  <si>
    <r>
      <rPr>
        <sz val="10"/>
        <rFont val="宋体"/>
        <charset val="134"/>
      </rPr>
      <t>一中农村贫困学生免费教育1034万元</t>
    </r>
    <r>
      <rPr>
        <sz val="10"/>
        <color indexed="10"/>
        <rFont val="宋体"/>
        <charset val="134"/>
      </rPr>
      <t>［一中1034万（含公用经费，安装校园广播系统、购置实验仪器药品249.8万，校内印刷资料定额补贴40万元、校内津贴213.3万、取暖费79万，秋季学期一次性拨付、课本费232.8万、教学辅导材料94.1万、高考奖金100万、日常维修，锅炉维修，小型购置25万）］，</t>
    </r>
  </si>
  <si>
    <r>
      <rPr>
        <sz val="10"/>
        <rFont val="宋体"/>
        <charset val="134"/>
      </rPr>
      <t>一中农村贫困学生免费教育1149万元</t>
    </r>
    <r>
      <rPr>
        <sz val="10"/>
        <color indexed="10"/>
        <rFont val="宋体"/>
        <charset val="134"/>
      </rPr>
      <t>［原一中1034万（含公用经费289.8万，培训费20万元,校内印刷资料定额补贴60万元、校内津贴213.3万、取暖费79万，秋季学期一次性拨付、课本费248.75万、教学辅导材料94.1万、高考奖金100万、日常维修，锅炉维修，小型购置45万）］，</t>
    </r>
    <r>
      <rPr>
        <sz val="10"/>
        <rFont val="宋体"/>
        <charset val="134"/>
      </rPr>
      <t>普通高中国家助学金县级配套73万</t>
    </r>
    <r>
      <rPr>
        <sz val="10"/>
        <color indexed="10"/>
        <rFont val="宋体"/>
        <charset val="134"/>
      </rPr>
      <t>（冀财教[2010]200号.在校生3950人，按在校生不低于20%享受助学金,困难学生913人*2000*40%=73元）,</t>
    </r>
  </si>
  <si>
    <r>
      <rPr>
        <sz val="10"/>
        <color rgb="FF0000FF"/>
        <rFont val="宋体"/>
        <charset val="134"/>
      </rPr>
      <t>一中农村贫困学生免费教育1324.95万元</t>
    </r>
    <r>
      <rPr>
        <sz val="10"/>
        <color rgb="FFFF0000"/>
        <rFont val="宋体"/>
        <charset val="134"/>
      </rPr>
      <t>［原一中1034万（含公用经费349.8万，培训费30万元,校内印刷资料定额补贴90万元、校内津贴233.3万、取暖费79万(秋季学期一次性拨付)、课本费397.85万、高考奖金100万、日常维修，锅炉维修，小型购置45万）］，</t>
    </r>
    <r>
      <rPr>
        <sz val="10"/>
        <color rgb="FF0000FF"/>
        <rFont val="宋体"/>
        <charset val="134"/>
      </rPr>
      <t>普通高中国家助学金县级配套56万</t>
    </r>
    <r>
      <rPr>
        <sz val="10"/>
        <color rgb="FFFF0000"/>
        <rFont val="宋体"/>
        <charset val="134"/>
      </rPr>
      <t>（冀财教[2016]168号.按省下达负担额测算县配套，（省50万元/省已下达应负担的90%/20%）为省负担全部*20%=56万元县配套）,</t>
    </r>
    <r>
      <rPr>
        <sz val="10"/>
        <color rgb="FF0000FF"/>
        <rFont val="宋体"/>
        <charset val="134"/>
      </rPr>
      <t>一中职中标准化考点建设维修费15万元,涞源县第一中学迁建资金4500万元</t>
    </r>
    <r>
      <rPr>
        <sz val="10"/>
        <color rgb="FF333399"/>
        <rFont val="宋体"/>
        <charset val="134"/>
      </rPr>
      <t>(</t>
    </r>
    <r>
      <rPr>
        <sz val="10"/>
        <color rgb="FFFF0000"/>
        <rFont val="宋体"/>
        <charset val="134"/>
      </rPr>
      <t>共计需2.5亿元,其中:争取上级政府债券2.05亿元,县本级安排0.45亿元)，</t>
    </r>
    <r>
      <rPr>
        <sz val="10"/>
        <color rgb="FF0033CC"/>
        <rFont val="宋体"/>
        <charset val="134"/>
      </rPr>
      <t>涞源一中综合餐厅维修资金36.01万元</t>
    </r>
    <r>
      <rPr>
        <sz val="10"/>
        <color rgb="FFFF0000"/>
        <rFont val="宋体"/>
        <charset val="134"/>
      </rPr>
      <t>（评审价），</t>
    </r>
    <r>
      <rPr>
        <sz val="10"/>
        <color rgb="FF0000FF"/>
        <rFont val="宋体"/>
        <charset val="134"/>
      </rPr>
      <t>原一中综合数建设400万元</t>
    </r>
  </si>
  <si>
    <t>原民办代课教师教龄补助县级配套81.5万元，</t>
  </si>
  <si>
    <r>
      <rPr>
        <sz val="10"/>
        <rFont val="宋体"/>
        <charset val="134"/>
      </rPr>
      <t>原民办代课教师教龄补助县级配套122万元</t>
    </r>
    <r>
      <rPr>
        <sz val="10"/>
        <color indexed="10"/>
        <rFont val="宋体"/>
        <charset val="134"/>
      </rPr>
      <t>(上级50%,省县50%)，</t>
    </r>
  </si>
  <si>
    <r>
      <rPr>
        <sz val="10"/>
        <color rgb="FF0000FF"/>
        <rFont val="宋体"/>
        <charset val="134"/>
      </rPr>
      <t>原民办代课教师教龄补助县级配套109万元</t>
    </r>
    <r>
      <rPr>
        <sz val="10"/>
        <color indexed="10"/>
        <rFont val="宋体"/>
        <charset val="134"/>
      </rPr>
      <t>(上级50%,省县50%)，</t>
    </r>
    <r>
      <rPr>
        <sz val="10"/>
        <color rgb="FFC60ABD"/>
        <rFont val="宋体"/>
        <charset val="134"/>
      </rPr>
      <t>2015年收回存量资金继续使用项目1774万元，</t>
    </r>
    <r>
      <rPr>
        <sz val="10"/>
        <color rgb="FF0033CC"/>
        <rFont val="宋体"/>
        <charset val="134"/>
      </rPr>
      <t>青少年活动中心6万；</t>
    </r>
  </si>
  <si>
    <r>
      <rPr>
        <sz val="10"/>
        <rFont val="宋体"/>
        <charset val="134"/>
      </rPr>
      <t>中等职业学校助学金县配套76万元</t>
    </r>
    <r>
      <rPr>
        <sz val="10"/>
        <color indexed="10"/>
        <rFont val="宋体"/>
        <charset val="134"/>
      </rPr>
      <t>（950人*2000元*40%），</t>
    </r>
  </si>
  <si>
    <r>
      <rPr>
        <sz val="10"/>
        <color rgb="FF0000FF"/>
        <rFont val="宋体"/>
        <charset val="134"/>
      </rPr>
      <t>中等职业学校助学金县配套92.8万元</t>
    </r>
    <r>
      <rPr>
        <sz val="10"/>
        <color indexed="10"/>
        <rFont val="宋体"/>
        <charset val="134"/>
      </rPr>
      <t>（1160人*2000元*40%），</t>
    </r>
  </si>
  <si>
    <r>
      <rPr>
        <sz val="10"/>
        <rFont val="宋体"/>
        <charset val="134"/>
      </rPr>
      <t>成人教育27万</t>
    </r>
    <r>
      <rPr>
        <sz val="10"/>
        <color indexed="10"/>
        <rFont val="宋体"/>
        <charset val="134"/>
      </rPr>
      <t>（全县总人口27万人*1元，从土地出让金中计提教育资金中列支27万）。</t>
    </r>
  </si>
  <si>
    <r>
      <rPr>
        <sz val="10"/>
        <color rgb="FF0000FF"/>
        <rFont val="宋体"/>
        <charset val="134"/>
      </rPr>
      <t>成人教育27万</t>
    </r>
    <r>
      <rPr>
        <sz val="10"/>
        <color indexed="10"/>
        <rFont val="宋体"/>
        <charset val="134"/>
      </rPr>
      <t>（全县总人口27万人*1元）。</t>
    </r>
  </si>
  <si>
    <r>
      <rPr>
        <sz val="10"/>
        <rFont val="宋体"/>
        <charset val="134"/>
      </rPr>
      <t>特殊教育公用经费18.96万</t>
    </r>
    <r>
      <rPr>
        <sz val="10"/>
        <color indexed="10"/>
        <rFont val="宋体"/>
        <charset val="134"/>
      </rPr>
      <t>【冀政办（2009）46号、[2011]保市府办167号（应为15倍，义务教育中含一部分），42人*645*14倍=37.93元/2=18.96万元，其中：财政一般预算安排50%，残疾人就业保障金安排50%】</t>
    </r>
  </si>
  <si>
    <r>
      <rPr>
        <sz val="10"/>
        <rFont val="宋体"/>
        <charset val="134"/>
      </rPr>
      <t>特殊教育公用经费18.81万</t>
    </r>
    <r>
      <rPr>
        <sz val="10"/>
        <color indexed="10"/>
        <rFont val="宋体"/>
        <charset val="134"/>
      </rPr>
      <t>【冀政办（2009）46号、[2011]保市府办167号（应为15倍，义务教育中含一部分），小学25人*685*14倍=23.98元/2=12万元，初中11人*885*14倍=13.63元/2=6.81万元，其中：财政一般预算安排50%，残疾人就业保障金安排50%】</t>
    </r>
  </si>
  <si>
    <r>
      <rPr>
        <sz val="10"/>
        <color rgb="FF0000FF"/>
        <rFont val="宋体"/>
        <charset val="134"/>
      </rPr>
      <t>特殊教育公用经费23.19万</t>
    </r>
    <r>
      <rPr>
        <sz val="10"/>
        <color indexed="10"/>
        <rFont val="宋体"/>
        <charset val="134"/>
      </rPr>
      <t>【冀政办（2009）46号、[2011]保市府办167号（应为15倍，义务教育中含一部分），小学29人*685*14倍=27.81元/2=13.9万元，初中15人*885*14倍=18.58元/2=9.29万元，其中：财政一般预算安排50%，残疾人就业保障金安排50%】</t>
    </r>
  </si>
  <si>
    <r>
      <rPr>
        <sz val="10"/>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</si>
  <si>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color rgb="FF0000FF"/>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</si>
  <si>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rFont val="宋体"/>
        <charset val="134"/>
      </rPr>
      <t>党校专项经费7万</t>
    </r>
    <r>
      <rPr>
        <sz val="10"/>
        <color indexed="10"/>
        <rFont val="宋体"/>
        <charset val="134"/>
      </rPr>
      <t>（保安工资1人*1040元*12月=1.25万，保洁工资1人*1040元*12月=1.25万,临时工保险2人*1977.1*20%*12个月=0.95万元,十八大流动下乡宣讲费2万,电费1.55万元）。</t>
    </r>
  </si>
  <si>
    <r>
      <rPr>
        <sz val="10"/>
        <rFont val="宋体"/>
        <charset val="134"/>
      </rPr>
      <t>党校专项经费6.45万</t>
    </r>
    <r>
      <rPr>
        <sz val="10"/>
        <color indexed="10"/>
        <rFont val="宋体"/>
        <charset val="134"/>
      </rPr>
      <t>（保安工资1人*1210元*12月=1.45万，保洁工资1人*1210元*12月=1.45万,宣讲费2万,电费1.55万元）。</t>
    </r>
  </si>
  <si>
    <r>
      <rPr>
        <sz val="10"/>
        <color rgb="FF0000FF"/>
        <rFont val="宋体"/>
        <charset val="134"/>
      </rPr>
      <t>党校专项经费5.32万</t>
    </r>
    <r>
      <rPr>
        <sz val="10"/>
        <color indexed="10"/>
        <rFont val="宋体"/>
        <charset val="134"/>
      </rPr>
      <t>（保安工资1人*1380元*12月=1.66万，保洁工资1人*1380元*12月=1.66万,宣讲费2万）。</t>
    </r>
  </si>
  <si>
    <r>
      <rPr>
        <sz val="10"/>
        <rFont val="宋体"/>
        <charset val="134"/>
      </rPr>
      <t>中小学取暖费县配套203万</t>
    </r>
    <r>
      <rPr>
        <sz val="10"/>
        <color indexed="10"/>
        <rFont val="宋体"/>
        <charset val="134"/>
      </rPr>
      <t>【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t>
    </r>
    <r>
      <rPr>
        <sz val="10"/>
        <rFont val="宋体"/>
        <charset val="134"/>
      </rPr>
      <t>购置教学仪器226.94万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教学辅导用书126万元（</t>
    </r>
    <r>
      <rPr>
        <sz val="10"/>
        <color indexed="10"/>
        <rFont val="宋体"/>
        <charset val="134"/>
      </rPr>
      <t>按2013年支出测算：4-9年级每学期63万元*2=126万元），</t>
    </r>
  </si>
  <si>
    <r>
      <rPr>
        <sz val="10"/>
        <rFont val="宋体"/>
        <charset val="134"/>
      </rPr>
      <t>中等职业学校助学金县配套42.18万元</t>
    </r>
    <r>
      <rPr>
        <sz val="10"/>
        <color indexed="10"/>
        <rFont val="宋体"/>
        <charset val="134"/>
      </rPr>
      <t>（703人*1500元*40%），</t>
    </r>
    <r>
      <rPr>
        <sz val="10"/>
        <rFont val="宋体"/>
        <charset val="134"/>
      </rPr>
      <t>职中农村贫困学生免费教育435.8万元（</t>
    </r>
    <r>
      <rPr>
        <sz val="10"/>
        <color indexed="10"/>
        <rFont val="宋体"/>
        <charset val="134"/>
      </rPr>
      <t>含公用经费127.3万，校内印刷资料定额补贴25万元、校内津贴76.7万、取暖费49.1万秋季学期一次性拨付、课本费97.3万、高考奖金10.6万、日常维修，锅炉维修，小型购置50万），</t>
    </r>
  </si>
  <si>
    <r>
      <rPr>
        <sz val="10"/>
        <rFont val="宋体"/>
        <charset val="134"/>
      </rPr>
      <t>职中农村贫困学生免费教育335.8万元（</t>
    </r>
    <r>
      <rPr>
        <sz val="10"/>
        <color indexed="10"/>
        <rFont val="宋体"/>
        <charset val="134"/>
      </rPr>
      <t>含公用经费127.3万，校内印刷资料定额补贴25万元、校内津贴76.7万、取暖费49.1万秋季学期一次性拨付、课本费97.3万、高考奖金10.6万、日常维修，锅炉维修，小型购置50万,减从专款列支100万元），</t>
    </r>
  </si>
  <si>
    <r>
      <rPr>
        <sz val="10"/>
        <color rgb="FF0000FF"/>
        <rFont val="宋体"/>
        <charset val="134"/>
      </rPr>
      <t>职中农村贫困学生免费教育268.2万元</t>
    </r>
    <r>
      <rPr>
        <sz val="10"/>
        <rFont val="宋体"/>
        <charset val="134"/>
      </rPr>
      <t>（</t>
    </r>
    <r>
      <rPr>
        <sz val="10"/>
        <color rgb="FFFF0000"/>
        <rFont val="宋体"/>
        <charset val="134"/>
      </rPr>
      <t>含公用经费77.1万，校内印刷资料定额补贴25万元、校内津贴76.7万、取暖费49.1万秋季学期一次性拨付、课本费97.3万、高考奖励10万、日常维修，锅炉维修，小型购置50万,减从专款列支117万元），</t>
    </r>
    <r>
      <rPr>
        <sz val="10"/>
        <color rgb="FF0000FF"/>
        <rFont val="宋体"/>
        <charset val="134"/>
      </rPr>
      <t>职业教育发展专项资金70万元.职中教学楼配套费100万元,职中职业教育提升工程10万元</t>
    </r>
  </si>
  <si>
    <r>
      <rPr>
        <sz val="10"/>
        <rFont val="宋体"/>
        <charset val="134"/>
      </rPr>
      <t>教育奖励90万，免农村贫困中小学寄宿生住宿费41.6万</t>
    </r>
    <r>
      <rPr>
        <sz val="10"/>
        <color indexed="10"/>
        <rFont val="宋体"/>
        <charset val="134"/>
      </rPr>
      <t>（5200人*80元=41.6万），</t>
    </r>
    <r>
      <rPr>
        <sz val="10"/>
        <rFont val="宋体"/>
        <charset val="134"/>
      </rPr>
      <t>补助农村贫困寄宿生生活费679.95万</t>
    </r>
    <r>
      <rPr>
        <sz val="10"/>
        <color indexed="10"/>
        <rFont val="宋体"/>
        <charset val="134"/>
      </rPr>
      <t>【（冀财教2010、202号文件小学每生每年1000元，即4元*250天；初中每生每年1250元即5元*250天）小学：3332人*1000元=333.2万，初中：3526人*1250元=440.75万。计773.95元。扣除上级下达专款94万元】,；</t>
    </r>
    <r>
      <rPr>
        <sz val="10"/>
        <rFont val="宋体"/>
        <charset val="134"/>
      </rPr>
      <t>免农村贫困学生作业本费58.53万</t>
    </r>
    <r>
      <rPr>
        <sz val="10"/>
        <color indexed="10"/>
        <rFont val="宋体"/>
        <charset val="134"/>
      </rPr>
      <t>（1、2年级：8955人*12元=107460元，3-6年级：14708人*17元=250036元；7-9年级：8138人*28元=227864元。合计58.53万）。</t>
    </r>
    <r>
      <rPr>
        <sz val="10"/>
        <rFont val="宋体"/>
        <charset val="134"/>
      </rPr>
      <t>普通高中国家助学金县级配套40万</t>
    </r>
    <r>
      <rPr>
        <sz val="10"/>
        <color indexed="10"/>
        <rFont val="宋体"/>
        <charset val="134"/>
      </rPr>
      <t>（冀财教[2010]200号.在校生3340人，困难学生668人*1500*40%=400800元）。</t>
    </r>
    <r>
      <rPr>
        <sz val="10"/>
        <rFont val="宋体"/>
        <charset val="134"/>
      </rPr>
      <t>青少年活动中心运转经费6万。保安经费28万元</t>
    </r>
    <r>
      <rPr>
        <sz val="10"/>
        <color indexed="10"/>
        <rFont val="宋体"/>
        <charset val="134"/>
      </rPr>
      <t>（保安工资26人*700元*12月=21.84万元；保安服装及器械6.16万元），</t>
    </r>
  </si>
  <si>
    <r>
      <rPr>
        <sz val="10"/>
        <rFont val="宋体"/>
        <charset val="134"/>
      </rPr>
      <t>补助农村贫困寄宿生生活费677.5万</t>
    </r>
    <r>
      <rPr>
        <sz val="10"/>
        <color indexed="10"/>
        <rFont val="宋体"/>
        <charset val="134"/>
      </rPr>
      <t>【（冀财教2010、202号文件小学每生每年1000元，即4元*250天；初中每生每年1250元即5元*250天）小学：3766人*1000元=376.6万，初中：3983人*1250元=497.88万。计874.48元。扣除上级下达专款103万元，含青少年活动中心6万】,；</t>
    </r>
    <r>
      <rPr>
        <sz val="10"/>
        <rFont val="宋体"/>
        <charset val="134"/>
      </rPr>
      <t>免农村贫困学生作业本费59.49万</t>
    </r>
    <r>
      <rPr>
        <sz val="10"/>
        <color indexed="10"/>
        <rFont val="宋体"/>
        <charset val="134"/>
      </rPr>
      <t>（1、2年级：8935人*12元=107220元，3-6年级：15542人*17元=264214元；7-9年级：7980人*28元=223440元。合计59.49万）。</t>
    </r>
    <r>
      <rPr>
        <sz val="10"/>
        <rFont val="宋体"/>
        <charset val="134"/>
      </rPr>
      <t>教育奖励100.21万元.</t>
    </r>
  </si>
  <si>
    <r>
      <rPr>
        <sz val="10"/>
        <color rgb="FF0000FF"/>
        <rFont val="宋体"/>
        <charset val="134"/>
      </rPr>
      <t>教育局明德小学、走马驿小学维修工程项目资金61.0245万元（</t>
    </r>
    <r>
      <rPr>
        <sz val="10"/>
        <color rgb="FFC60ABD"/>
        <rFont val="宋体"/>
        <charset val="134"/>
      </rPr>
      <t>此款1.22日已拨付</t>
    </r>
    <r>
      <rPr>
        <sz val="10"/>
        <color rgb="FF0000FF"/>
        <rFont val="宋体"/>
        <charset val="134"/>
      </rPr>
      <t>），王安镇中学食堂项目资金109.265799万元（</t>
    </r>
    <r>
      <rPr>
        <sz val="10"/>
        <color rgb="FFC60ABD"/>
        <rFont val="宋体"/>
        <charset val="134"/>
      </rPr>
      <t>此款1.22日已拨付</t>
    </r>
    <r>
      <rPr>
        <sz val="10"/>
        <color rgb="FF0000FF"/>
        <rFont val="宋体"/>
        <charset val="134"/>
      </rPr>
      <t>）。教学辅导用书232.25万元，上庄中心小学普九建校占地补偿2.03万元(</t>
    </r>
    <r>
      <rPr>
        <sz val="10"/>
        <color rgb="FFFF0000"/>
        <rFont val="宋体"/>
        <charset val="134"/>
      </rPr>
      <t>占地20.33亩*1000元/亩</t>
    </r>
    <r>
      <rPr>
        <sz val="10"/>
        <color rgb="FF0000FF"/>
        <rFont val="宋体"/>
        <charset val="134"/>
      </rPr>
      <t>),金家井乡南坡底小学建校占地补偿1万元(</t>
    </r>
    <r>
      <rPr>
        <sz val="10"/>
        <color rgb="FFFF0000"/>
        <rFont val="宋体"/>
        <charset val="134"/>
      </rPr>
      <t>占地12亩*833元/亩</t>
    </r>
    <r>
      <rPr>
        <sz val="10"/>
        <color rgb="FF0000FF"/>
        <rFont val="宋体"/>
        <charset val="134"/>
      </rPr>
      <t>),南马庄乡谢台小学建校占地补偿0.5万元(</t>
    </r>
    <r>
      <rPr>
        <sz val="10"/>
        <color rgb="FFFF0000"/>
        <rFont val="宋体"/>
        <charset val="134"/>
      </rPr>
      <t>占地3.4亩每年补0.5万元</t>
    </r>
    <r>
      <rPr>
        <sz val="10"/>
        <color rgb="FF0000FF"/>
        <rFont val="宋体"/>
        <charset val="134"/>
      </rPr>
      <t>),走马驿西村、花园小学食堂项目资金11.8421万元（</t>
    </r>
    <r>
      <rPr>
        <sz val="10"/>
        <color rgb="FFFF0000"/>
        <rFont val="宋体"/>
        <charset val="134"/>
      </rPr>
      <t>此款已拨付</t>
    </r>
    <r>
      <rPr>
        <sz val="10"/>
        <color rgb="FF0000FF"/>
        <rFont val="宋体"/>
        <charset val="134"/>
      </rPr>
      <t>），涞源第二小学食堂项目资金87.680955万元（</t>
    </r>
    <r>
      <rPr>
        <sz val="10"/>
        <color rgb="FFC60ABD"/>
        <rFont val="宋体"/>
        <charset val="134"/>
      </rPr>
      <t>此款已拨付</t>
    </r>
    <r>
      <rPr>
        <sz val="10"/>
        <color rgb="FF0000FF"/>
        <rFont val="宋体"/>
        <charset val="134"/>
      </rPr>
      <t>），北石佛中学普九建校占地补偿3.4万元(</t>
    </r>
    <r>
      <rPr>
        <sz val="10"/>
        <color rgb="FFFF0000"/>
        <rFont val="宋体"/>
        <charset val="134"/>
      </rPr>
      <t>占地33.99亩*1000元/亩</t>
    </r>
    <r>
      <rPr>
        <sz val="10"/>
        <color rgb="FF0000FF"/>
        <rFont val="宋体"/>
        <charset val="134"/>
      </rPr>
      <t>),西神山小学教学楼项目拖欠工程款51.14万元（</t>
    </r>
    <r>
      <rPr>
        <sz val="10"/>
        <color rgb="FFFF0000"/>
        <rFont val="宋体"/>
        <charset val="134"/>
      </rPr>
      <t>工程决算审计价款316.891931万，已支付265.7524万元，尚欠工程款51.139531万元</t>
    </r>
    <r>
      <rPr>
        <sz val="10"/>
        <color rgb="FF0000FF"/>
        <rFont val="宋体"/>
        <charset val="134"/>
      </rPr>
      <t>）</t>
    </r>
  </si>
  <si>
    <r>
      <rPr>
        <sz val="10"/>
        <color rgb="FF0000FF"/>
        <rFont val="宋体"/>
        <charset val="134"/>
      </rPr>
      <t>奥宇钢铁有限公司发展资金496万元（</t>
    </r>
    <r>
      <rPr>
        <sz val="10"/>
        <color rgb="FFFF0000"/>
        <rFont val="宋体"/>
        <charset val="134"/>
      </rPr>
      <t>财政局提意见</t>
    </r>
    <r>
      <rPr>
        <sz val="10"/>
        <color rgb="FF0000FF"/>
        <rFont val="宋体"/>
        <charset val="134"/>
      </rPr>
      <t>）。保密局科技经费10万元。</t>
    </r>
  </si>
  <si>
    <t>2016年春季物交会期间剧团演出费用5万元,群众文化购置器材10万元.</t>
  </si>
  <si>
    <r>
      <rPr>
        <sz val="10"/>
        <color rgb="FF0000FF"/>
        <rFont val="宋体"/>
        <charset val="134"/>
      </rPr>
      <t>2016年春季物交会期间剧团演出费用10万元</t>
    </r>
    <r>
      <rPr>
        <sz val="10"/>
        <color rgb="FF0033CC"/>
        <rFont val="宋体"/>
        <charset val="134"/>
      </rPr>
      <t>.</t>
    </r>
  </si>
  <si>
    <t>冀财教（2014）138号2014年补助美术公共图书馆、文化馆（站）11.5万元,冀财教（2014）147号2014年三区文化工作者选派工作经费2.19万元,冀财教（2014）131号2014年文化体育与传媒事业发展0.35万元,</t>
  </si>
  <si>
    <r>
      <rPr>
        <sz val="10"/>
        <rFont val="宋体"/>
        <charset val="134"/>
      </rPr>
      <t>长城保护员工资2.4万</t>
    </r>
    <r>
      <rPr>
        <b/>
        <sz val="10"/>
        <rFont val="宋体"/>
        <charset val="134"/>
      </rPr>
      <t>(</t>
    </r>
    <r>
      <rPr>
        <sz val="10"/>
        <color indexed="10"/>
        <rFont val="宋体"/>
        <charset val="134"/>
      </rPr>
      <t>20人*1200元</t>
    </r>
    <r>
      <rPr>
        <b/>
        <sz val="10"/>
        <rFont val="宋体"/>
        <charset val="134"/>
      </rPr>
      <t>),</t>
    </r>
    <r>
      <rPr>
        <sz val="10"/>
        <rFont val="宋体"/>
        <charset val="134"/>
      </rPr>
      <t>遗址保护员工资0.7万元</t>
    </r>
    <r>
      <rPr>
        <b/>
        <sz val="10"/>
        <rFont val="宋体"/>
        <charset val="134"/>
      </rPr>
      <t>(</t>
    </r>
    <r>
      <rPr>
        <sz val="10"/>
        <color indexed="10"/>
        <rFont val="宋体"/>
        <charset val="134"/>
      </rPr>
      <t>7人*1000元</t>
    </r>
    <r>
      <rPr>
        <b/>
        <sz val="10"/>
        <rFont val="宋体"/>
        <charset val="134"/>
      </rPr>
      <t>),</t>
    </r>
    <r>
      <rPr>
        <sz val="10"/>
        <rFont val="宋体"/>
        <charset val="134"/>
      </rPr>
      <t>纪念馆看护0.3万</t>
    </r>
    <r>
      <rPr>
        <b/>
        <sz val="10"/>
        <rFont val="宋体"/>
        <charset val="134"/>
      </rPr>
      <t>(</t>
    </r>
    <r>
      <rPr>
        <sz val="10"/>
        <color indexed="10"/>
        <rFont val="宋体"/>
        <charset val="134"/>
      </rPr>
      <t>3人*1000元</t>
    </r>
    <r>
      <rPr>
        <b/>
        <sz val="10"/>
        <rFont val="宋体"/>
        <charset val="134"/>
      </rPr>
      <t>),</t>
    </r>
    <r>
      <rPr>
        <sz val="10"/>
        <color indexed="12"/>
        <rFont val="宋体"/>
        <charset val="134"/>
      </rPr>
      <t>冀财建[2013]146号古树名木保护补助资金3万.</t>
    </r>
  </si>
  <si>
    <r>
      <rPr>
        <sz val="10"/>
        <color rgb="FF0033CC"/>
        <rFont val="宋体"/>
        <charset val="134"/>
      </rPr>
      <t>长城保护经费2.52万</t>
    </r>
    <r>
      <rPr>
        <b/>
        <sz val="10"/>
        <rFont val="宋体"/>
        <charset val="134"/>
      </rPr>
      <t>,</t>
    </r>
    <r>
      <rPr>
        <sz val="10"/>
        <color rgb="FF0033CC"/>
        <rFont val="宋体"/>
        <charset val="134"/>
      </rPr>
      <t>遗址保护经费0.7万元</t>
    </r>
    <r>
      <rPr>
        <b/>
        <sz val="10"/>
        <rFont val="宋体"/>
        <charset val="134"/>
      </rPr>
      <t>,</t>
    </r>
    <r>
      <rPr>
        <sz val="10"/>
        <color rgb="FF0033CC"/>
        <rFont val="宋体"/>
        <charset val="134"/>
      </rPr>
      <t>纪念馆看护0.3万</t>
    </r>
  </si>
  <si>
    <t>篮球比赛等文体活动等体育赛事专项10万，</t>
  </si>
  <si>
    <t>篮球比赛等文体活动等体育赛事专项5万，</t>
  </si>
  <si>
    <t>篮球比赛、文体活动等体育赛事专项5万，</t>
  </si>
  <si>
    <t>雪炭工程体育场馆建设120万元,</t>
  </si>
  <si>
    <t>雪炭工程项目资金120万元。</t>
  </si>
  <si>
    <r>
      <rPr>
        <sz val="10"/>
        <rFont val="宋体"/>
        <charset val="134"/>
      </rPr>
      <t>四大班子电视信号费5万</t>
    </r>
    <r>
      <rPr>
        <sz val="10"/>
        <color indexed="10"/>
        <rFont val="宋体"/>
        <charset val="134"/>
      </rPr>
      <t>（四大班子办公楼92个，副县级以上领导干部68个，每个312元），</t>
    </r>
    <r>
      <rPr>
        <sz val="10"/>
        <rFont val="宋体"/>
        <charset val="134"/>
      </rPr>
      <t>广播事业费20万</t>
    </r>
    <r>
      <rPr>
        <sz val="10"/>
        <color indexed="10"/>
        <rFont val="宋体"/>
        <charset val="134"/>
      </rPr>
      <t>（广播公益性事业工资性补贴），</t>
    </r>
  </si>
  <si>
    <r>
      <rPr>
        <sz val="10"/>
        <rFont val="宋体"/>
        <charset val="134"/>
      </rPr>
      <t>原乡镇公社电影放映员生活补助县配套10.512万元</t>
    </r>
    <r>
      <rPr>
        <sz val="10"/>
        <color indexed="10"/>
        <rFont val="宋体"/>
        <charset val="134"/>
      </rPr>
      <t>(根据冀财预[2014]388号文规定,省25%,县75%)，</t>
    </r>
    <r>
      <rPr>
        <sz val="10"/>
        <rFont val="宋体"/>
        <charset val="134"/>
      </rPr>
      <t>广播局办公经费2万,广播局解决拖欠职工两个月工资60万元,</t>
    </r>
  </si>
  <si>
    <r>
      <rPr>
        <sz val="10"/>
        <color rgb="FF0000FF"/>
        <rFont val="宋体"/>
        <charset val="134"/>
      </rPr>
      <t>原乡镇公社电影放映员生活补助县配套10.512万元</t>
    </r>
    <r>
      <rPr>
        <sz val="10"/>
        <color rgb="FFFF0000"/>
        <rFont val="宋体"/>
        <charset val="134"/>
      </rPr>
      <t>(根据冀财预[2014]388号文规定,省25%,县75%)，</t>
    </r>
    <r>
      <rPr>
        <sz val="10"/>
        <color rgb="FF0000FF"/>
        <rFont val="宋体"/>
        <charset val="134"/>
      </rPr>
      <t>广播局办公经费5万,执法大队办公经费5万元。广播局专项经费33万元(</t>
    </r>
    <r>
      <rPr>
        <sz val="10"/>
        <color rgb="FFFF0000"/>
        <rFont val="宋体"/>
        <charset val="134"/>
      </rPr>
      <t>网络公司职工困难补助</t>
    </r>
    <r>
      <rPr>
        <sz val="10"/>
        <color rgb="FF0000FF"/>
        <rFont val="宋体"/>
        <charset val="134"/>
      </rPr>
      <t>)。</t>
    </r>
  </si>
  <si>
    <t>电视台设备购置10万元</t>
  </si>
  <si>
    <t xml:space="preserve">       其他广播影视支出</t>
  </si>
  <si>
    <r>
      <rPr>
        <sz val="10"/>
        <rFont val="宋体"/>
        <charset val="134"/>
      </rPr>
      <t>农村电影放映专项补贴县配套30.78万</t>
    </r>
    <r>
      <rPr>
        <sz val="10"/>
        <color indexed="10"/>
        <rFont val="宋体"/>
        <charset val="134"/>
      </rPr>
      <t>（285个村每村每年12场每场补贴200元，中央负担100元；省负担10元，县负担90元。285*12*90=30.78万元）。</t>
    </r>
  </si>
  <si>
    <r>
      <rPr>
        <sz val="10"/>
        <rFont val="宋体"/>
        <charset val="134"/>
      </rPr>
      <t>农村电影放映专项补贴县配套34.2万</t>
    </r>
    <r>
      <rPr>
        <sz val="10"/>
        <color indexed="10"/>
        <rFont val="宋体"/>
        <charset val="134"/>
      </rPr>
      <t>（285个村每村每年12场每场补贴200元，中央负担100元；县负担100元。285*12*100=34.2万元）。</t>
    </r>
  </si>
  <si>
    <r>
      <rPr>
        <sz val="10"/>
        <color rgb="FF0000FF"/>
        <rFont val="宋体"/>
        <charset val="134"/>
      </rPr>
      <t>农村电影放映专项补贴县配套34.2万</t>
    </r>
    <r>
      <rPr>
        <sz val="10"/>
        <color indexed="10"/>
        <rFont val="宋体"/>
        <charset val="134"/>
      </rPr>
      <t>（285个村每村每年12场每场补贴200元，中央负担100元；县负担100元。285*12*100=34.2万元）。</t>
    </r>
  </si>
  <si>
    <r>
      <rPr>
        <sz val="10"/>
        <rFont val="宋体"/>
        <charset val="134"/>
      </rPr>
      <t>劳动监察工作经费15万</t>
    </r>
    <r>
      <rPr>
        <sz val="10"/>
        <color indexed="10"/>
        <rFont val="宋体"/>
        <charset val="134"/>
      </rPr>
      <t>（人员工资及保险43.6万元，财政补贴15万元）,</t>
    </r>
  </si>
  <si>
    <r>
      <rPr>
        <sz val="10"/>
        <rFont val="宋体"/>
        <charset val="134"/>
      </rPr>
      <t>劳动监察工作经费35万</t>
    </r>
    <r>
      <rPr>
        <sz val="10"/>
        <color indexed="10"/>
        <rFont val="宋体"/>
        <charset val="134"/>
      </rPr>
      <t>（15人年人员工资及保险85.9万元，扣除罚没50万元后财政补贴30万元）,</t>
    </r>
    <r>
      <rPr>
        <sz val="10"/>
        <rFont val="宋体"/>
        <charset val="134"/>
      </rPr>
      <t>农民工工资应急周转金500万元.</t>
    </r>
  </si>
  <si>
    <r>
      <rPr>
        <sz val="10"/>
        <color rgb="FF0000FF"/>
        <rFont val="宋体"/>
        <charset val="134"/>
      </rPr>
      <t>劳动监察工作经费35万</t>
    </r>
    <r>
      <rPr>
        <sz val="10"/>
        <color rgb="FFFF0000"/>
        <rFont val="宋体"/>
        <charset val="134"/>
      </rPr>
      <t>,</t>
    </r>
    <r>
      <rPr>
        <sz val="10"/>
        <color rgb="FF0000FF"/>
        <rFont val="宋体"/>
        <charset val="134"/>
      </rPr>
      <t>农民工工资应急周转金500万元.</t>
    </r>
  </si>
  <si>
    <t>就业局促就业专项5万；创业指导中心网络维护1万，</t>
  </si>
  <si>
    <t>就业局促就业专项10万；创业指导中心网络维护1.5万，</t>
  </si>
  <si>
    <r>
      <rPr>
        <sz val="10"/>
        <color rgb="FF0000FF"/>
        <rFont val="宋体"/>
        <charset val="134"/>
      </rPr>
      <t>就业局促就业专项10万；创业指导中心网络维护等工作经费8万（</t>
    </r>
    <r>
      <rPr>
        <sz val="10"/>
        <color rgb="FFFF0000"/>
        <rFont val="宋体"/>
        <charset val="134"/>
      </rPr>
      <t>已提意见领导同意</t>
    </r>
    <r>
      <rPr>
        <sz val="10"/>
        <color rgb="FF0000FF"/>
        <rFont val="宋体"/>
        <charset val="134"/>
      </rPr>
      <t>），</t>
    </r>
  </si>
  <si>
    <r>
      <rPr>
        <sz val="10"/>
        <rFont val="宋体"/>
        <charset val="134"/>
      </rPr>
      <t>企业养老扩面补贴6万</t>
    </r>
    <r>
      <rPr>
        <sz val="10"/>
        <color indexed="10"/>
        <rFont val="宋体"/>
        <charset val="134"/>
      </rPr>
      <t>（1500人*40元）,</t>
    </r>
  </si>
  <si>
    <r>
      <rPr>
        <sz val="10"/>
        <rFont val="宋体"/>
        <charset val="134"/>
      </rPr>
      <t>企业养老扩面补贴2.92万</t>
    </r>
    <r>
      <rPr>
        <sz val="10"/>
        <color indexed="10"/>
        <rFont val="宋体"/>
        <charset val="134"/>
      </rPr>
      <t>（730人*40元）,</t>
    </r>
  </si>
  <si>
    <r>
      <rPr>
        <sz val="10"/>
        <color rgb="FF0000FF"/>
        <rFont val="宋体"/>
        <charset val="134"/>
      </rPr>
      <t>企业养老扩面补贴2.2万</t>
    </r>
    <r>
      <rPr>
        <sz val="10"/>
        <color indexed="10"/>
        <rFont val="宋体"/>
        <charset val="134"/>
      </rPr>
      <t>（560人*40元）,</t>
    </r>
  </si>
  <si>
    <r>
      <rPr>
        <sz val="10"/>
        <rFont val="宋体"/>
        <charset val="134"/>
      </rPr>
      <t>社会保险经办机构专项工作经费21万</t>
    </r>
    <r>
      <rPr>
        <sz val="10"/>
        <color indexed="10"/>
        <rFont val="宋体"/>
        <charset val="134"/>
      </rPr>
      <t>［经办机构征收工作经费3500万*0.6%（含社会化管理服务费7.78万（7775人*10元/年）］；</t>
    </r>
    <r>
      <rPr>
        <sz val="10"/>
        <rFont val="宋体"/>
        <charset val="134"/>
      </rPr>
      <t>医保软件维护及局域网服务费1.32万，住院探视4万；失业所失业扩面3万</t>
    </r>
    <r>
      <rPr>
        <sz val="10"/>
        <color indexed="10"/>
        <rFont val="宋体"/>
        <charset val="134"/>
      </rPr>
      <t>（750人*40元）；</t>
    </r>
    <r>
      <rPr>
        <sz val="10"/>
        <rFont val="宋体"/>
        <charset val="134"/>
      </rPr>
      <t>新农保工作经费23万</t>
    </r>
    <r>
      <rPr>
        <sz val="10"/>
        <color indexed="10"/>
        <rFont val="宋体"/>
        <charset val="134"/>
      </rPr>
      <t>（含4人工资11460元/月*12月=13.75万元，各项保险费及公积金32261元/年,房租水电暖6万），</t>
    </r>
  </si>
  <si>
    <r>
      <rPr>
        <sz val="10"/>
        <rFont val="宋体"/>
        <charset val="134"/>
      </rPr>
      <t>社会保险经办机构专项工作经费10万</t>
    </r>
    <r>
      <rPr>
        <sz val="10"/>
        <color indexed="10"/>
        <rFont val="宋体"/>
        <charset val="134"/>
      </rPr>
      <t>［经办机构征收工作经费3500万*0.3%（含社会化管理服务费7.78万（7775人*10元/年）］；</t>
    </r>
    <r>
      <rPr>
        <sz val="10"/>
        <rFont val="宋体"/>
        <charset val="134"/>
      </rPr>
      <t>医保软件维护及局域网服务费1.32万，住院探视4万；失业所失业扩面3万</t>
    </r>
    <r>
      <rPr>
        <sz val="10"/>
        <color indexed="12"/>
        <rFont val="宋体"/>
        <charset val="134"/>
      </rPr>
      <t>（</t>
    </r>
    <r>
      <rPr>
        <sz val="10"/>
        <color indexed="10"/>
        <rFont val="宋体"/>
        <charset val="134"/>
      </rPr>
      <t>750人*40元）；</t>
    </r>
    <r>
      <rPr>
        <sz val="10"/>
        <rFont val="宋体"/>
        <charset val="134"/>
      </rPr>
      <t>新农保工作经费57.66万</t>
    </r>
    <r>
      <rPr>
        <sz val="10"/>
        <color indexed="10"/>
        <rFont val="宋体"/>
        <charset val="134"/>
      </rPr>
      <t>（含7人工资22080元/月*12月=26.5万元，各项保险费及公积金9.22元/年,年奖励性绩效7万,年奖励性绩效保险7万*0.348=2.44万,防署取暖7*1420元=1万,房租水电暖6.5万,新农保工作经费5万元）,</t>
    </r>
    <r>
      <rPr>
        <sz val="10"/>
        <rFont val="宋体"/>
        <charset val="134"/>
      </rPr>
      <t>医保所2014年度城镇居民医疗保险经办补助11.6万元。</t>
    </r>
  </si>
  <si>
    <r>
      <rPr>
        <sz val="10"/>
        <color rgb="FF0000FF"/>
        <rFont val="宋体"/>
        <charset val="134"/>
      </rPr>
      <t>社会保险经办机构专项工作经费10万</t>
    </r>
    <r>
      <rPr>
        <sz val="10"/>
        <color rgb="FFFF0000"/>
        <rFont val="宋体"/>
        <charset val="134"/>
      </rPr>
      <t>［经办机构征收工作经费3500万*0.3%（含社会化管理服务费7.78万（7775人*10元/年）］；</t>
    </r>
    <r>
      <rPr>
        <sz val="10"/>
        <color rgb="FF0000FF"/>
        <rFont val="宋体"/>
        <charset val="134"/>
      </rPr>
      <t>医保软件维护及局域网服务费1.32万，住院探视6万，新农合：票据1.2万，专用软件系统维护使用费3.6万，网络服务费5.58万，电脑耗材3万；；失业所失业扩面3万（</t>
    </r>
    <r>
      <rPr>
        <sz val="10"/>
        <color rgb="FFFF0000"/>
        <rFont val="宋体"/>
        <charset val="134"/>
      </rPr>
      <t>750人*40元）；</t>
    </r>
    <r>
      <rPr>
        <sz val="10"/>
        <color rgb="FF0000FF"/>
        <rFont val="宋体"/>
        <charset val="134"/>
      </rPr>
      <t>新农保工作经费64.66万</t>
    </r>
    <r>
      <rPr>
        <sz val="10"/>
        <color rgb="FFFF0000"/>
        <rFont val="宋体"/>
        <charset val="134"/>
      </rPr>
      <t>（含7人工资24540元/月*12月=29.45万元，各项保险费及公积金14.08元/年,年奖励性绩效6.4万,年奖励性绩效保险6.4万*0.348=2.23万,防署取暖7*1420元=1万,水电暖6.5万,新农保工作经费5万元）</t>
    </r>
    <r>
      <rPr>
        <sz val="10"/>
        <rFont val="宋体"/>
        <charset val="134"/>
      </rPr>
      <t>。</t>
    </r>
  </si>
  <si>
    <t>企业工资保证金领导小组办公室工作经费5万,</t>
  </si>
  <si>
    <t>企业工资保证金领导小组办公室工作经费2万,</t>
  </si>
  <si>
    <t>职介阳光工程4万；技能鉴定补贴3万；</t>
  </si>
  <si>
    <r>
      <rPr>
        <sz val="10"/>
        <rFont val="宋体"/>
        <charset val="134"/>
      </rPr>
      <t>职介阳光工程4万；职业介绍服务中心流动人员档案管理经费24万元</t>
    </r>
    <r>
      <rPr>
        <sz val="10"/>
        <color indexed="12"/>
        <rFont val="宋体"/>
        <charset val="134"/>
      </rPr>
      <t>(</t>
    </r>
    <r>
      <rPr>
        <sz val="10"/>
        <color indexed="10"/>
        <rFont val="宋体"/>
        <charset val="134"/>
      </rPr>
      <t>领导批示列入2016年预算,2000人*10元*12个月=24万元/年</t>
    </r>
    <r>
      <rPr>
        <sz val="10"/>
        <color indexed="12"/>
        <rFont val="宋体"/>
        <charset val="134"/>
      </rPr>
      <t>),</t>
    </r>
    <r>
      <rPr>
        <sz val="10"/>
        <rFont val="宋体"/>
        <charset val="134"/>
      </rPr>
      <t>技能鉴定补贴3万；</t>
    </r>
  </si>
  <si>
    <r>
      <rPr>
        <sz val="10"/>
        <color rgb="FF0000FF"/>
        <rFont val="宋体"/>
        <charset val="134"/>
      </rPr>
      <t>职业介绍服务中心流动人员档案管理经费18万元(</t>
    </r>
    <r>
      <rPr>
        <sz val="10"/>
        <color rgb="FFFF0000"/>
        <rFont val="宋体"/>
        <charset val="134"/>
      </rPr>
      <t>领导批示列入2016年预算,2333人*10元*12个月=28万元/年</t>
    </r>
    <r>
      <rPr>
        <sz val="10"/>
        <color rgb="FF0000FF"/>
        <rFont val="宋体"/>
        <charset val="134"/>
      </rPr>
      <t>),技能鉴定补贴3万；</t>
    </r>
  </si>
  <si>
    <r>
      <rPr>
        <sz val="10"/>
        <rFont val="宋体"/>
        <charset val="134"/>
      </rPr>
      <t>社会救助工作经费13.5万</t>
    </r>
    <r>
      <rPr>
        <sz val="10"/>
        <color indexed="10"/>
        <rFont val="宋体"/>
        <charset val="134"/>
      </rPr>
      <t>（人均0.5元*27万人）</t>
    </r>
  </si>
  <si>
    <r>
      <rPr>
        <sz val="10"/>
        <rFont val="宋体"/>
        <charset val="134"/>
      </rPr>
      <t>社会救助工作经费23万</t>
    </r>
    <r>
      <rPr>
        <sz val="10"/>
        <color indexed="12"/>
        <rFont val="宋体"/>
        <charset val="134"/>
      </rPr>
      <t>（</t>
    </r>
    <r>
      <rPr>
        <sz val="10"/>
        <color indexed="10"/>
        <rFont val="宋体"/>
        <charset val="134"/>
      </rPr>
      <t>按低保五保人数19096人*15元/人=28.6）,</t>
    </r>
  </si>
  <si>
    <r>
      <rPr>
        <sz val="10"/>
        <color rgb="FF0000FF"/>
        <rFont val="宋体"/>
        <charset val="134"/>
      </rPr>
      <t>社会救助工作经费10万（</t>
    </r>
    <r>
      <rPr>
        <sz val="10"/>
        <color rgb="FFFF0000"/>
        <rFont val="宋体"/>
        <charset val="134"/>
      </rPr>
      <t>按低保五保人数15元/人）,</t>
    </r>
  </si>
  <si>
    <t>双拥经费2万，</t>
  </si>
  <si>
    <t>双拥经费2万，慰问费10万元.</t>
  </si>
  <si>
    <t>双拥经费2万，慰问费15万元.</t>
  </si>
  <si>
    <r>
      <rPr>
        <sz val="10"/>
        <rFont val="宋体"/>
        <charset val="134"/>
      </rPr>
      <t>地名管理经费36万元</t>
    </r>
    <r>
      <rPr>
        <sz val="10"/>
        <color indexed="10"/>
        <rFont val="宋体"/>
        <charset val="134"/>
      </rPr>
      <t>(其中:第二次地名普查经费25万元,2016年涞源镇区图11万),</t>
    </r>
    <r>
      <rPr>
        <sz val="10"/>
        <color indexed="12"/>
        <rFont val="宋体"/>
        <charset val="134"/>
      </rPr>
      <t>冀财社（2014）229号第二次全国地名普查补助12万元,</t>
    </r>
  </si>
  <si>
    <r>
      <rPr>
        <sz val="10"/>
        <color rgb="FF0000FF"/>
        <rFont val="宋体"/>
        <charset val="134"/>
      </rPr>
      <t>地名管理经费30万元</t>
    </r>
    <r>
      <rPr>
        <sz val="10"/>
        <color rgb="FFFF0000"/>
        <rFont val="宋体"/>
        <charset val="134"/>
      </rPr>
      <t>(其中:地名词典编纂、地名设标、2016版涞源政区图、第二次全国地名普查配套经费),</t>
    </r>
  </si>
  <si>
    <r>
      <rPr>
        <sz val="10"/>
        <rFont val="宋体"/>
        <charset val="134"/>
      </rPr>
      <t>乡镇民政专项10.4万</t>
    </r>
    <r>
      <rPr>
        <sz val="10"/>
        <color indexed="10"/>
        <rFont val="宋体"/>
        <charset val="134"/>
      </rPr>
      <t>（转移支付按当时农业人口20.8万人*0.5元）。</t>
    </r>
    <r>
      <rPr>
        <sz val="10"/>
        <rFont val="宋体"/>
        <charset val="134"/>
      </rPr>
      <t>埋无名尸及收容谴送保健津贴2万，</t>
    </r>
  </si>
  <si>
    <r>
      <rPr>
        <sz val="10"/>
        <rFont val="宋体"/>
        <charset val="134"/>
      </rPr>
      <t>乡镇民政专项11.1万</t>
    </r>
    <r>
      <rPr>
        <sz val="10"/>
        <color indexed="10"/>
        <rFont val="宋体"/>
        <charset val="134"/>
      </rPr>
      <t>（转移支付按当时农业人口22.17万人*0.5元）。</t>
    </r>
    <r>
      <rPr>
        <sz val="10"/>
        <rFont val="宋体"/>
        <charset val="134"/>
      </rPr>
      <t>埋无名尸及收容谴送保健津贴2万，弃婴抚养费18.9万元【(</t>
    </r>
    <r>
      <rPr>
        <sz val="10"/>
        <color indexed="10"/>
        <rFont val="宋体"/>
        <charset val="134"/>
      </rPr>
      <t>散养700元/月*150人+集中供养30人*1150元/人*12个月*50%)-(180人*300元*12个月=64.8万</t>
    </r>
    <r>
      <rPr>
        <sz val="10"/>
        <rFont val="宋体"/>
        <charset val="134"/>
      </rPr>
      <t>)】</t>
    </r>
  </si>
  <si>
    <r>
      <rPr>
        <sz val="10"/>
        <color rgb="FF0000FF"/>
        <rFont val="宋体"/>
        <charset val="134"/>
      </rPr>
      <t>乡镇民政专项11.1万</t>
    </r>
    <r>
      <rPr>
        <sz val="10"/>
        <color indexed="10"/>
        <rFont val="宋体"/>
        <charset val="134"/>
      </rPr>
      <t>（转移支付按当时农业人口22.17万人*0.5元）。</t>
    </r>
    <r>
      <rPr>
        <sz val="10"/>
        <color rgb="FF0000FF"/>
        <rFont val="宋体"/>
        <charset val="134"/>
      </rPr>
      <t>埋无名尸及收容谴送保健津贴2万，农村住房保险28.49万元</t>
    </r>
    <r>
      <rPr>
        <sz val="10"/>
        <color rgb="FF0070C0"/>
        <rFont val="宋体"/>
        <charset val="134"/>
      </rPr>
      <t>（</t>
    </r>
    <r>
      <rPr>
        <sz val="10"/>
        <color rgb="FFFF0000"/>
        <rFont val="宋体"/>
        <charset val="134"/>
      </rPr>
      <t>农房71227户x8元＝56.9816万元*50%</t>
    </r>
    <r>
      <rPr>
        <sz val="10"/>
        <color rgb="FF0070C0"/>
        <rFont val="宋体"/>
        <charset val="134"/>
      </rPr>
      <t>），</t>
    </r>
    <r>
      <rPr>
        <sz val="10"/>
        <color rgb="FF0000FF"/>
        <rFont val="宋体"/>
        <charset val="134"/>
      </rPr>
      <t>一元民生保险30万元，</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</si>
  <si>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任过副县级及其以上离退休老干部体检费3.2万</t>
    </r>
    <r>
      <rPr>
        <sz val="10"/>
        <color indexed="10"/>
        <rFont val="宋体"/>
        <charset val="134"/>
      </rPr>
      <t>（35人*924元）,</t>
    </r>
    <r>
      <rPr>
        <sz val="10"/>
        <rFont val="宋体"/>
        <charset val="134"/>
      </rPr>
      <t>重阳节及春节慰问老干部4.5万</t>
    </r>
    <r>
      <rPr>
        <sz val="10"/>
        <color indexed="10"/>
        <rFont val="宋体"/>
        <charset val="134"/>
      </rPr>
      <t>（慰问副县级以上实职离退休干部和老干部局离退休干部，重阳节走访开展表彰活动，举办球类比赛文艺联欢等一系列活动经费），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安装燃煤锅炉脱硫除尘设施经费3万，科级退休干部体检费17.91万元</t>
    </r>
    <r>
      <rPr>
        <sz val="10"/>
        <color indexed="10"/>
        <rFont val="宋体"/>
        <charset val="134"/>
      </rPr>
      <t>（450人*398元）；</t>
    </r>
    <r>
      <rPr>
        <sz val="10"/>
        <rFont val="宋体"/>
        <charset val="134"/>
      </rPr>
      <t>选聘老干部协管员经费3.6万</t>
    </r>
    <r>
      <rPr>
        <sz val="10"/>
        <color indexed="10"/>
        <rFont val="宋体"/>
        <charset val="134"/>
      </rPr>
      <t>（30名*100元*12月）。</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</si>
  <si>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任过副县级及其以上离退休老干部体检费2.4万</t>
    </r>
    <r>
      <rPr>
        <sz val="10"/>
        <color indexed="10"/>
        <rFont val="宋体"/>
        <charset val="134"/>
      </rPr>
      <t>（26人*924元）,</t>
    </r>
    <r>
      <rPr>
        <sz val="10"/>
        <rFont val="宋体"/>
        <charset val="134"/>
      </rPr>
      <t>春节慰问老干部及遗属1.6万</t>
    </r>
    <r>
      <rPr>
        <sz val="10"/>
        <color indexed="10"/>
        <rFont val="宋体"/>
        <charset val="134"/>
      </rPr>
      <t>（慰问副县级以上实职离退休干部和老干部局离退休干部)，</t>
    </r>
    <r>
      <rPr>
        <sz val="10"/>
        <rFont val="宋体"/>
        <charset val="134"/>
      </rPr>
      <t>重阳节老干部工作会议1.6</t>
    </r>
    <r>
      <rPr>
        <sz val="10"/>
        <color indexed="10"/>
        <rFont val="宋体"/>
        <charset val="134"/>
      </rPr>
      <t>(重阳节会议费及走访开展表彰，举办球类比赛文艺联欢等一系列活动经费），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科级退休干部体检费18.5万元</t>
    </r>
    <r>
      <rPr>
        <sz val="10"/>
        <color indexed="10"/>
        <rFont val="宋体"/>
        <charset val="134"/>
      </rPr>
      <t>（465人*398元）。</t>
    </r>
    <r>
      <rPr>
        <sz val="10"/>
        <rFont val="宋体"/>
        <charset val="134"/>
      </rPr>
      <t>关心下一代及老促会工作经费4万元</t>
    </r>
    <r>
      <rPr>
        <sz val="10"/>
        <color indexed="10"/>
        <rFont val="宋体"/>
        <charset val="134"/>
      </rPr>
      <t>,</t>
    </r>
  </si>
  <si>
    <r>
      <rPr>
        <sz val="10"/>
        <color rgb="FF0000FF"/>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color rgb="FF0000FF"/>
        <rFont val="宋体"/>
        <charset val="134"/>
      </rPr>
      <t>任过副县级及其以上离退休老干部体检费2.6万</t>
    </r>
    <r>
      <rPr>
        <sz val="10"/>
        <color indexed="10"/>
        <rFont val="宋体"/>
        <charset val="134"/>
      </rPr>
      <t>（28人*924元）,</t>
    </r>
    <r>
      <rPr>
        <sz val="10"/>
        <color rgb="FF0000FF"/>
        <rFont val="宋体"/>
        <charset val="134"/>
      </rPr>
      <t>春节慰问老干部及遗属1.6万</t>
    </r>
    <r>
      <rPr>
        <sz val="10"/>
        <color indexed="10"/>
        <rFont val="宋体"/>
        <charset val="134"/>
      </rPr>
      <t>（慰问副县级以上实职离退休干部和老干部局离退休干部)，</t>
    </r>
    <r>
      <rPr>
        <sz val="10"/>
        <color rgb="FF0000FF"/>
        <rFont val="宋体"/>
        <charset val="134"/>
      </rPr>
      <t>重阳节老干部工作会议1.6</t>
    </r>
    <r>
      <rPr>
        <sz val="10"/>
        <color indexed="10"/>
        <rFont val="宋体"/>
        <charset val="134"/>
      </rPr>
      <t>(重阳节会议费及走访开展表彰，举办球类比赛文艺联欢等一系列活动经费），</t>
    </r>
    <r>
      <rPr>
        <sz val="10"/>
        <color rgb="FF0000FF"/>
        <rFont val="宋体"/>
        <charset val="134"/>
      </rPr>
      <t>离退休干部特困救助5万</t>
    </r>
    <r>
      <rPr>
        <sz val="10"/>
        <color indexed="10"/>
        <rFont val="宋体"/>
        <charset val="134"/>
      </rPr>
      <t>（特困离退休人员83人*600元救助），</t>
    </r>
    <r>
      <rPr>
        <sz val="10"/>
        <color rgb="FF0000FF"/>
        <rFont val="宋体"/>
        <charset val="134"/>
      </rPr>
      <t>科级退休干部体检费21.09万元</t>
    </r>
    <r>
      <rPr>
        <sz val="10"/>
        <color indexed="10"/>
        <rFont val="宋体"/>
        <charset val="134"/>
      </rPr>
      <t>（530人*398元）。</t>
    </r>
    <r>
      <rPr>
        <sz val="10"/>
        <color rgb="FF0000FF"/>
        <rFont val="宋体"/>
        <charset val="134"/>
      </rPr>
      <t>关心下一代及老促会工作经费10万元</t>
    </r>
    <r>
      <rPr>
        <sz val="10"/>
        <color indexed="10"/>
        <rFont val="宋体"/>
        <charset val="134"/>
      </rPr>
      <t>,</t>
    </r>
  </si>
  <si>
    <t xml:space="preserve">       机关事业单位基本养老保险缴费支出</t>
  </si>
  <si>
    <t xml:space="preserve">       机关事业单位职业年金缴费支出</t>
  </si>
  <si>
    <t xml:space="preserve">       对机关事业单位基本养保险基金的补助</t>
  </si>
  <si>
    <r>
      <rPr>
        <sz val="10"/>
        <rFont val="宋体"/>
        <charset val="134"/>
      </rPr>
      <t>涞钢涞铜公益性岗位补差1554.15万</t>
    </r>
    <r>
      <rPr>
        <sz val="10"/>
        <color indexed="10"/>
        <rFont val="宋体"/>
        <charset val="134"/>
      </rPr>
      <t>（2014年社保补贴678.46万、岗位补贴支出875.69万，）,</t>
    </r>
  </si>
  <si>
    <r>
      <rPr>
        <sz val="10"/>
        <rFont val="宋体"/>
        <charset val="134"/>
      </rPr>
      <t>涞钢涞铜待岗人员生活补贴1612万元(</t>
    </r>
    <r>
      <rPr>
        <sz val="10"/>
        <color indexed="10"/>
        <rFont val="宋体"/>
        <charset val="134"/>
      </rPr>
      <t>2016年待岗生活费112万/月*12个月=1353万元,医疗保险1165人*2312元*8%*12个月=258.57万元</t>
    </r>
    <r>
      <rPr>
        <sz val="10"/>
        <rFont val="宋体"/>
        <charset val="134"/>
      </rPr>
      <t>),涞钢涞铜由4050人员转入公益性岗位个负担保险3.6万(</t>
    </r>
    <r>
      <rPr>
        <sz val="10"/>
        <color indexed="10"/>
        <rFont val="宋体"/>
        <charset val="134"/>
      </rPr>
      <t>11人*232.04元*12个月=3.6万元</t>
    </r>
    <r>
      <rPr>
        <sz val="10"/>
        <rFont val="宋体"/>
        <charset val="134"/>
      </rPr>
      <t>),涞钢涞铜"40、50"等退人员生活费和保险4.34万元（</t>
    </r>
    <r>
      <rPr>
        <sz val="10"/>
        <color indexed="10"/>
        <rFont val="宋体"/>
        <charset val="134"/>
      </rPr>
      <t>3人生活补贴1.34万,保险3万</t>
    </r>
    <r>
      <rPr>
        <sz val="10"/>
        <rFont val="宋体"/>
        <charset val="134"/>
      </rPr>
      <t>），涞钢涞铜破产安置人员间断医疗保险150万元（</t>
    </r>
    <r>
      <rPr>
        <sz val="10"/>
        <color indexed="10"/>
        <rFont val="宋体"/>
        <charset val="134"/>
      </rPr>
      <t>财政已提意见领导已批复</t>
    </r>
    <r>
      <rPr>
        <sz val="10"/>
        <rFont val="宋体"/>
        <charset val="134"/>
      </rPr>
      <t>）。</t>
    </r>
  </si>
  <si>
    <r>
      <rPr>
        <sz val="10"/>
        <color rgb="FF0000FF"/>
        <rFont val="宋体"/>
        <charset val="134"/>
      </rPr>
      <t>涞钢涞铜待岗人员生活补贴1826.16万元</t>
    </r>
    <r>
      <rPr>
        <sz val="10"/>
        <rFont val="宋体"/>
        <charset val="134"/>
      </rPr>
      <t>(</t>
    </r>
    <r>
      <rPr>
        <sz val="10"/>
        <color rgb="FFCC00CC"/>
        <rFont val="宋体"/>
        <charset val="134"/>
      </rPr>
      <t>此款1月17日已拨1月份128.064万元，</t>
    </r>
    <r>
      <rPr>
        <sz val="10"/>
        <color rgb="FFFF0000"/>
        <rFont val="宋体"/>
        <charset val="134"/>
      </rPr>
      <t>2017年待岗生活费1158人*1104元*12个月=1534.12万元,医疗保险1158人*2627元*8%*12个月=292.04万元</t>
    </r>
    <r>
      <rPr>
        <sz val="10"/>
        <rFont val="宋体"/>
        <charset val="134"/>
      </rPr>
      <t>),</t>
    </r>
    <r>
      <rPr>
        <sz val="10"/>
        <color rgb="FF0000FF"/>
        <rFont val="宋体"/>
        <charset val="134"/>
      </rPr>
      <t>涞钢涞铜由4050人员转入公益性岗位个负担保险3.6万</t>
    </r>
    <r>
      <rPr>
        <sz val="10"/>
        <rFont val="宋体"/>
        <charset val="134"/>
      </rPr>
      <t>(</t>
    </r>
    <r>
      <rPr>
        <sz val="10"/>
        <color rgb="FFFF0000"/>
        <rFont val="宋体"/>
        <charset val="134"/>
      </rPr>
      <t>11人*232.04元*12个月=3.6万元</t>
    </r>
    <r>
      <rPr>
        <sz val="10"/>
        <rFont val="宋体"/>
        <charset val="134"/>
      </rPr>
      <t>),</t>
    </r>
    <r>
      <rPr>
        <sz val="10"/>
        <color rgb="FF0000FF"/>
        <rFont val="宋体"/>
        <charset val="134"/>
      </rPr>
      <t>涞钢涞铜"40、50"等退人员生活费和保险4.79万元</t>
    </r>
    <r>
      <rPr>
        <sz val="10"/>
        <rFont val="宋体"/>
        <charset val="134"/>
      </rPr>
      <t>（</t>
    </r>
    <r>
      <rPr>
        <sz val="10"/>
        <color rgb="FFFF0000"/>
        <rFont val="宋体"/>
        <charset val="134"/>
      </rPr>
      <t>3人生活补贴1.41万,保险3.38万</t>
    </r>
    <r>
      <rPr>
        <sz val="10"/>
        <rFont val="宋体"/>
        <charset val="134"/>
      </rPr>
      <t>）。</t>
    </r>
    <r>
      <rPr>
        <sz val="10"/>
        <color rgb="FF0000FF"/>
        <rFont val="宋体"/>
        <charset val="134"/>
      </rPr>
      <t>补交到期退休人员的养老保险175万元</t>
    </r>
    <r>
      <rPr>
        <sz val="10"/>
        <color theme="8"/>
        <rFont val="宋体"/>
        <charset val="134"/>
      </rPr>
      <t>（</t>
    </r>
    <r>
      <rPr>
        <sz val="10"/>
        <color rgb="FFCC00CC"/>
        <rFont val="宋体"/>
        <charset val="134"/>
      </rPr>
      <t>此款1月17日已拨7.5万元，</t>
    </r>
    <r>
      <rPr>
        <sz val="10"/>
        <color rgb="FFFF0000"/>
        <rFont val="宋体"/>
        <charset val="134"/>
      </rPr>
      <t>预计25人*7万</t>
    </r>
    <r>
      <rPr>
        <sz val="10"/>
        <color theme="8"/>
        <rFont val="宋体"/>
        <charset val="134"/>
      </rPr>
      <t>）。</t>
    </r>
  </si>
  <si>
    <r>
      <rPr>
        <sz val="10"/>
        <color rgb="FF0000FF"/>
        <rFont val="宋体"/>
        <charset val="134"/>
      </rPr>
      <t>解决涞钢涞铜破产管理人聘用人员2016年9-12月工资及支付涞铜部分职工经济补偿金21.6万元（</t>
    </r>
    <r>
      <rPr>
        <sz val="10"/>
        <color rgb="FFC60ABD"/>
        <rFont val="宋体"/>
        <charset val="134"/>
      </rPr>
      <t>此款1.22日已拨</t>
    </r>
    <r>
      <rPr>
        <sz val="10"/>
        <color rgb="FF0000FF"/>
        <rFont val="宋体"/>
        <charset val="134"/>
      </rPr>
      <t>）。解决涞钢涞铜社区聘用人员2016年9-12月工资18.72万元（</t>
    </r>
    <r>
      <rPr>
        <sz val="10"/>
        <color rgb="FFC60ABD"/>
        <rFont val="宋体"/>
        <charset val="134"/>
      </rPr>
      <t>此款1.22日已拨</t>
    </r>
    <r>
      <rPr>
        <sz val="10"/>
        <color rgb="FF0000FF"/>
        <rFont val="宋体"/>
        <charset val="134"/>
      </rPr>
      <t>）。</t>
    </r>
  </si>
  <si>
    <r>
      <rPr>
        <sz val="10"/>
        <rFont val="宋体"/>
        <charset val="134"/>
      </rPr>
      <t>死亡抚恤费330万元</t>
    </r>
    <r>
      <rPr>
        <sz val="10"/>
        <color indexed="10"/>
        <rFont val="宋体"/>
        <charset val="134"/>
      </rPr>
      <t>（按照现行标准死亡人员抚恤金每人40个月标准工资和上年度全国城镇居民人均可支配收入的两倍43620元，每人按11万元测算，每年预计30名即30人*11万元=330万元）。</t>
    </r>
  </si>
  <si>
    <r>
      <rPr>
        <sz val="10"/>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原涞钢涞铜工亡遗属抚恤费50.34万元(</t>
    </r>
    <r>
      <rPr>
        <sz val="10"/>
        <color indexed="10"/>
        <rFont val="宋体"/>
        <charset val="134"/>
      </rPr>
      <t>配偶25人*1108.47元*12月=332541元,其他人员8人*906.05元*12=86980.8元,预计20%提标8.39万),</t>
    </r>
    <r>
      <rPr>
        <sz val="10"/>
        <color indexed="12"/>
        <rFont val="宋体"/>
        <charset val="134"/>
      </rPr>
      <t>冀财社（2014）100号2014年中央零散烈士纪念设施管理保护补助23万元,</t>
    </r>
  </si>
  <si>
    <r>
      <rPr>
        <sz val="10"/>
        <color rgb="FF0000FF"/>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color rgb="FF0000FF"/>
        <rFont val="宋体"/>
        <charset val="134"/>
      </rPr>
      <t>原涞钢涞铜工亡遗属抚恤费44.26万元</t>
    </r>
    <r>
      <rPr>
        <sz val="10"/>
        <rFont val="宋体"/>
        <charset val="134"/>
      </rPr>
      <t>(</t>
    </r>
    <r>
      <rPr>
        <sz val="10"/>
        <color rgb="FFFF0000"/>
        <rFont val="宋体"/>
        <charset val="134"/>
      </rPr>
      <t>配偶22人×1108.47元×12月=29.27万</t>
    </r>
    <r>
      <rPr>
        <sz val="10"/>
        <color indexed="10"/>
        <rFont val="宋体"/>
        <charset val="134"/>
      </rPr>
      <t>元,其他7人×906.05元×12月=7.61元,预计20%提标7.38万),</t>
    </r>
  </si>
  <si>
    <r>
      <rPr>
        <sz val="10"/>
        <color rgb="FF0000FF"/>
        <rFont val="宋体"/>
        <charset val="134"/>
      </rPr>
      <t>解“三难”20万元</t>
    </r>
    <r>
      <rPr>
        <sz val="10"/>
        <color indexed="10"/>
        <rFont val="宋体"/>
        <charset val="134"/>
      </rPr>
      <t>（老复员军人、烈属、伤残解决生活难、就医难、住房难），</t>
    </r>
  </si>
  <si>
    <r>
      <rPr>
        <sz val="10"/>
        <rFont val="宋体"/>
        <charset val="134"/>
      </rPr>
      <t>烈士纪念物建筑物维修1万,老人过节慰问费3万，老人服装费2万，老人生活用品0.5万，老人药费6万，老人伙食费14.04万</t>
    </r>
    <r>
      <rPr>
        <sz val="10"/>
        <color indexed="10"/>
        <rFont val="宋体"/>
        <charset val="134"/>
      </rPr>
      <t>（30人*390元*12月），</t>
    </r>
    <r>
      <rPr>
        <sz val="10"/>
        <rFont val="宋体"/>
        <charset val="134"/>
      </rPr>
      <t>特行津贴及临时工资4万；</t>
    </r>
  </si>
  <si>
    <r>
      <rPr>
        <sz val="10"/>
        <rFont val="宋体"/>
        <charset val="134"/>
      </rPr>
      <t>烈士陵园管理经费1万,老人过节慰问费3万，老人服装费2万，老人生活用品0.5万，老人药费6万，老人伙食费18.72万</t>
    </r>
    <r>
      <rPr>
        <sz val="10"/>
        <color indexed="10"/>
        <rFont val="宋体"/>
        <charset val="134"/>
      </rPr>
      <t>（40人*390元*12月），</t>
    </r>
    <r>
      <rPr>
        <sz val="10"/>
        <rFont val="宋体"/>
        <charset val="134"/>
      </rPr>
      <t>特行津贴及临时工资4万；光荣院自收自支人员工资25万元</t>
    </r>
    <r>
      <rPr>
        <sz val="10"/>
        <color indexed="12"/>
        <rFont val="宋体"/>
        <charset val="134"/>
      </rPr>
      <t>(</t>
    </r>
    <r>
      <rPr>
        <sz val="10"/>
        <color indexed="10"/>
        <rFont val="宋体"/>
        <charset val="134"/>
      </rPr>
      <t>8人月工资20035元*12月+月各项保险4437元*12个月=29.32*85%)</t>
    </r>
  </si>
  <si>
    <r>
      <rPr>
        <sz val="10"/>
        <color rgb="FF0000FF"/>
        <rFont val="宋体"/>
        <charset val="134"/>
      </rPr>
      <t>烈士陵园管理经费1万,老人过节慰问费3万，老人服装费2万</t>
    </r>
    <r>
      <rPr>
        <sz val="10"/>
        <rFont val="宋体"/>
        <charset val="134"/>
      </rPr>
      <t>，</t>
    </r>
    <r>
      <rPr>
        <sz val="10"/>
        <color rgb="FF0000FF"/>
        <rFont val="宋体"/>
        <charset val="134"/>
      </rPr>
      <t>老人生活用品0.5万</t>
    </r>
    <r>
      <rPr>
        <sz val="10"/>
        <rFont val="宋体"/>
        <charset val="134"/>
      </rPr>
      <t>，</t>
    </r>
    <r>
      <rPr>
        <sz val="10"/>
        <color rgb="FF0000FF"/>
        <rFont val="宋体"/>
        <charset val="134"/>
      </rPr>
      <t>老人药费6万</t>
    </r>
    <r>
      <rPr>
        <sz val="10"/>
        <rFont val="宋体"/>
        <charset val="134"/>
      </rPr>
      <t>，</t>
    </r>
    <r>
      <rPr>
        <sz val="10"/>
        <color rgb="FF0000FF"/>
        <rFont val="宋体"/>
        <charset val="134"/>
      </rPr>
      <t>老人伙食费18.72万</t>
    </r>
    <r>
      <rPr>
        <sz val="10"/>
        <color rgb="FFFF0000"/>
        <rFont val="宋体"/>
        <charset val="134"/>
      </rPr>
      <t>，</t>
    </r>
    <r>
      <rPr>
        <sz val="10"/>
        <color rgb="FF0000FF"/>
        <rFont val="宋体"/>
        <charset val="134"/>
      </rPr>
      <t>特行津贴及临时工资4万</t>
    </r>
    <r>
      <rPr>
        <sz val="10"/>
        <rFont val="宋体"/>
        <charset val="134"/>
      </rPr>
      <t>；</t>
    </r>
    <r>
      <rPr>
        <sz val="10"/>
        <color rgb="FF0000FF"/>
        <rFont val="宋体"/>
        <charset val="134"/>
      </rPr>
      <t>光荣院自收自支人员工资25万元(</t>
    </r>
    <r>
      <rPr>
        <sz val="10"/>
        <color rgb="FFFF0000"/>
        <rFont val="宋体"/>
        <charset val="134"/>
      </rPr>
      <t>8人月工资20035元*12月+月各项保险4437元*12个月=29.32*85%)</t>
    </r>
  </si>
  <si>
    <r>
      <rPr>
        <sz val="10"/>
        <rFont val="宋体"/>
        <charset val="134"/>
      </rPr>
      <t>农村现役军人优待金（转移支付）70.7万</t>
    </r>
    <r>
      <rPr>
        <sz val="10"/>
        <color indexed="10"/>
        <rFont val="宋体"/>
        <charset val="134"/>
      </rPr>
      <t>（按上年当地农民人均纯收入3500元*202人），</t>
    </r>
    <r>
      <rPr>
        <sz val="10"/>
        <rFont val="宋体"/>
        <charset val="134"/>
      </rPr>
      <t>非农业现役军人优待124.8万</t>
    </r>
    <r>
      <rPr>
        <sz val="10"/>
        <color indexed="10"/>
        <rFont val="宋体"/>
        <charset val="134"/>
      </rPr>
      <t>（冀民(2012)98号文件规定,2013年涞源最低工资标准1040元/月即1040元*100人*12=124.8万），</t>
    </r>
  </si>
  <si>
    <r>
      <rPr>
        <sz val="10"/>
        <rFont val="宋体"/>
        <charset val="134"/>
      </rPr>
      <t>农村现役军人优待金（转移支付）77.8万</t>
    </r>
    <r>
      <rPr>
        <sz val="10"/>
        <color indexed="10"/>
        <rFont val="宋体"/>
        <charset val="134"/>
      </rPr>
      <t>（按上年当地农民人均纯收入4800元*260人=124.8万元,减上级专款47万），</t>
    </r>
    <r>
      <rPr>
        <sz val="10"/>
        <rFont val="宋体"/>
        <charset val="134"/>
      </rPr>
      <t>非农业现役军人优待63.35万</t>
    </r>
    <r>
      <rPr>
        <sz val="10"/>
        <color indexed="10"/>
        <rFont val="宋体"/>
        <charset val="134"/>
      </rPr>
      <t>（冀民(2012)98号文件规定,2014年涞源最低工资标准1210元/月即1210元*76人*12=110.35万,减预计上级专款47万），</t>
    </r>
  </si>
  <si>
    <r>
      <rPr>
        <sz val="10"/>
        <color rgb="FF0000FF"/>
        <rFont val="宋体"/>
        <charset val="134"/>
      </rPr>
      <t>农村义务兵优待金76.5万</t>
    </r>
    <r>
      <rPr>
        <sz val="10"/>
        <color indexed="10"/>
        <rFont val="宋体"/>
        <charset val="134"/>
      </rPr>
      <t>（按上年当地农民人均纯收入5842元*220人=128.5万元,减上级专款52万），</t>
    </r>
    <r>
      <rPr>
        <sz val="10"/>
        <color rgb="FF0000FF"/>
        <rFont val="宋体"/>
        <charset val="134"/>
      </rPr>
      <t>城镇义务兵优待80.48万</t>
    </r>
    <r>
      <rPr>
        <sz val="10"/>
        <color indexed="10"/>
        <rFont val="宋体"/>
        <charset val="134"/>
      </rPr>
      <t>（冀民(2012)98号文件规定,2015年涞源最低工资标准1380元/月即1380元*80人*12=132.48万,减预计上级专款52万），</t>
    </r>
    <r>
      <rPr>
        <sz val="10"/>
        <color rgb="FF0000FF"/>
        <rFont val="宋体"/>
        <charset val="134"/>
      </rPr>
      <t>大学生入伍补贴44万元</t>
    </r>
    <r>
      <rPr>
        <sz val="10"/>
        <color indexed="10"/>
        <rFont val="宋体"/>
        <charset val="134"/>
      </rPr>
      <t>（22人*2万），</t>
    </r>
  </si>
  <si>
    <r>
      <rPr>
        <sz val="10"/>
        <rFont val="宋体"/>
        <charset val="134"/>
      </rPr>
      <t>建国前农村老党员生活补贴县配套57.43万</t>
    </r>
    <r>
      <rPr>
        <sz val="10"/>
        <color indexed="10"/>
        <rFont val="宋体"/>
        <charset val="134"/>
      </rPr>
      <t>（1、抗日战争时期入党的老党员有227名，所需补贴（227*430*12*22.25%）+227*200=306018.7元；2、解放战争时期入党老党员有231名，所需补贴（231*350*12*22.25%）+231*150=250519.5元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r>
  </si>
  <si>
    <r>
      <rPr>
        <sz val="10"/>
        <rFont val="宋体"/>
        <charset val="134"/>
      </rPr>
      <t>建国前农村老党员生活补贴县配套70.64万</t>
    </r>
    <r>
      <rPr>
        <sz val="10"/>
        <color indexed="10"/>
        <rFont val="宋体"/>
        <charset val="134"/>
      </rPr>
      <t>（1、抗日战争时期入党的老党员有140名，所需补贴（140人，35.97万）；2、解放战争时期入党老党员有131名，所需补贴（131人，28.53万元） ；3、享受优抚的老党员66名，所需补贴（66人，2.06万元），4、提标（140+131）*50*3=4.07万。</t>
    </r>
  </si>
  <si>
    <t>建国前农村老党员生活补贴县配套60.32万</t>
  </si>
  <si>
    <r>
      <rPr>
        <sz val="10"/>
        <rFont val="宋体"/>
        <charset val="134"/>
      </rPr>
      <t>城镇退役士官待安置期间生活费3.9万</t>
    </r>
    <r>
      <rPr>
        <sz val="10"/>
        <color indexed="10"/>
        <rFont val="宋体"/>
        <charset val="134"/>
      </rPr>
      <t>（20人*390元*5月），</t>
    </r>
    <r>
      <rPr>
        <sz val="10"/>
        <rFont val="宋体"/>
        <charset val="134"/>
      </rPr>
      <t>退役士兵自主就业一次性补助147.6万</t>
    </r>
    <r>
      <rPr>
        <sz val="10"/>
        <color indexed="10"/>
        <rFont val="宋体"/>
        <charset val="134"/>
      </rPr>
      <t>【冀民（2012）99号文件规定：义务兵每人一次性补助0.9万元（140*0.9=126万元）；士官2.16万元（10*2.16=21.6万元）】</t>
    </r>
  </si>
  <si>
    <r>
      <rPr>
        <sz val="10"/>
        <rFont val="宋体"/>
        <charset val="134"/>
      </rPr>
      <t>城镇退役士官待安置期间生活费7.02万</t>
    </r>
    <r>
      <rPr>
        <sz val="10"/>
        <color indexed="10"/>
        <rFont val="宋体"/>
        <charset val="134"/>
      </rPr>
      <t>（30人*390元*6月），</t>
    </r>
    <r>
      <rPr>
        <sz val="10"/>
        <rFont val="宋体"/>
        <charset val="134"/>
      </rPr>
      <t>退役士兵自主就业一次性补助248.62万</t>
    </r>
    <r>
      <rPr>
        <sz val="10"/>
        <color indexed="10"/>
        <rFont val="宋体"/>
        <charset val="134"/>
      </rPr>
      <t>【冀民（2012）99号文件规定：义务兵每人一次性补助1.6万元（140人*1.6万=224万元+士官32人*1.613万=275.62万-上级预计专款预计27万）】</t>
    </r>
  </si>
  <si>
    <r>
      <rPr>
        <sz val="10"/>
        <color rgb="FF0000FF"/>
        <rFont val="宋体"/>
        <charset val="134"/>
      </rPr>
      <t>城镇退役士官待安置期间生活费2.3万</t>
    </r>
    <r>
      <rPr>
        <sz val="10"/>
        <color indexed="10"/>
        <rFont val="宋体"/>
        <charset val="134"/>
      </rPr>
      <t>（10人*450元*5月），</t>
    </r>
    <r>
      <rPr>
        <sz val="10"/>
        <color rgb="FF0000FF"/>
        <rFont val="宋体"/>
        <charset val="134"/>
      </rPr>
      <t>退役士兵自主就业一次性补助156万</t>
    </r>
    <r>
      <rPr>
        <sz val="10"/>
        <color indexed="10"/>
        <rFont val="宋体"/>
        <charset val="134"/>
      </rPr>
      <t>【冀民（2012）99号文件规定：义务兵每人一次性补助1.56万元（100人*1.56万=156万元】;</t>
    </r>
    <r>
      <rPr>
        <sz val="10"/>
        <color rgb="FF0000FF"/>
        <rFont val="宋体"/>
        <charset val="134"/>
      </rPr>
      <t>落实部分转业志愿兵政策（待遇）134.5341万元（此款已拨付。</t>
    </r>
    <r>
      <rPr>
        <sz val="10"/>
        <color rgb="FFFF0000"/>
        <rFont val="宋体"/>
        <charset val="134"/>
      </rPr>
      <t>其中：水利局36.887144万元，粮食局42.0064万元，农业局25.02265万元，涞钢涞铜社区0.363万元，工信局4.287135万元，商务局25.967762万元</t>
    </r>
    <r>
      <rPr>
        <sz val="10"/>
        <color rgb="FF0000FF"/>
        <rFont val="宋体"/>
        <charset val="134"/>
      </rPr>
      <t>）。</t>
    </r>
  </si>
  <si>
    <r>
      <rPr>
        <sz val="10"/>
        <rFont val="宋体"/>
        <charset val="134"/>
      </rPr>
      <t>参战参核人员体检费3.3万</t>
    </r>
    <r>
      <rPr>
        <sz val="10"/>
        <color indexed="10"/>
        <rFont val="宋体"/>
        <charset val="134"/>
      </rPr>
      <t>（省、县5：5负担。即120人*550元*50%=3.3万元）。</t>
    </r>
    <r>
      <rPr>
        <sz val="10"/>
        <rFont val="宋体"/>
        <charset val="134"/>
      </rPr>
      <t>军队遗属2.5万，</t>
    </r>
  </si>
  <si>
    <r>
      <rPr>
        <sz val="10"/>
        <rFont val="宋体"/>
        <charset val="134"/>
      </rPr>
      <t>参战参核人员体检费7万</t>
    </r>
    <r>
      <rPr>
        <sz val="10"/>
        <color indexed="10"/>
        <rFont val="宋体"/>
        <charset val="134"/>
      </rPr>
      <t>（省、县5：5负担。即140人*1000元*50%=7万元）。</t>
    </r>
  </si>
  <si>
    <r>
      <rPr>
        <sz val="10"/>
        <color rgb="FF0000FF"/>
        <rFont val="宋体"/>
        <charset val="134"/>
      </rPr>
      <t>参战参核人员体检费6.5万</t>
    </r>
    <r>
      <rPr>
        <sz val="10"/>
        <color rgb="FFFF0000"/>
        <rFont val="宋体"/>
        <charset val="134"/>
      </rPr>
      <t>（省、县5：5负担。即130人*1000元*50%=6.5万元）,</t>
    </r>
    <r>
      <rPr>
        <sz val="10"/>
        <color rgb="FF0000FF"/>
        <rFont val="宋体"/>
        <charset val="134"/>
      </rPr>
      <t>民政局退役士兵信息统计工作经费6万元。</t>
    </r>
  </si>
  <si>
    <r>
      <rPr>
        <sz val="10"/>
        <rFont val="宋体"/>
        <charset val="134"/>
      </rPr>
      <t>弃婴抚养50.18万</t>
    </r>
    <r>
      <rPr>
        <sz val="10"/>
        <color indexed="10"/>
        <rFont val="宋体"/>
        <charset val="134"/>
      </rPr>
      <t>【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r>
  </si>
  <si>
    <r>
      <rPr>
        <sz val="10"/>
        <rFont val="宋体"/>
        <charset val="134"/>
      </rPr>
      <t>百岁老人补贴2.4万元</t>
    </r>
    <r>
      <rPr>
        <sz val="10"/>
        <color indexed="10"/>
        <rFont val="宋体"/>
        <charset val="134"/>
      </rPr>
      <t>（10人*200元*12=2.4万元。），</t>
    </r>
    <r>
      <rPr>
        <sz val="10"/>
        <rFont val="宋体"/>
        <charset val="134"/>
      </rPr>
      <t>贫困农村75周岁以上至80周岁老人经费121.2万</t>
    </r>
    <r>
      <rPr>
        <sz val="10"/>
        <color indexed="10"/>
        <rFont val="宋体"/>
        <charset val="134"/>
      </rPr>
      <t>（10100人*120元/年=121.2万元），</t>
    </r>
    <r>
      <rPr>
        <sz val="10"/>
        <rFont val="宋体"/>
        <charset val="134"/>
      </rPr>
      <t>贫困农村80-99周岁困难老人补贴13.8万</t>
    </r>
    <r>
      <rPr>
        <sz val="10"/>
        <color indexed="10"/>
        <rFont val="宋体"/>
        <charset val="134"/>
      </rPr>
      <t>（根据保定市财政府、民政文件保民（2011）118号规定：农村五保户、城市低保户中80周岁以上老年人每人每月不低于50元高龄老人津贴。230人*50元*12=13.8万元）。</t>
    </r>
  </si>
  <si>
    <r>
      <rPr>
        <sz val="10"/>
        <rFont val="宋体"/>
        <charset val="134"/>
      </rPr>
      <t>百岁老人补贴2.16万元</t>
    </r>
    <r>
      <rPr>
        <sz val="10"/>
        <color indexed="10"/>
        <rFont val="宋体"/>
        <charset val="134"/>
      </rPr>
      <t>（6人*300元*12=2.16万元），</t>
    </r>
    <r>
      <rPr>
        <sz val="10"/>
        <rFont val="宋体"/>
        <charset val="134"/>
      </rPr>
      <t>贫困农村75周岁以上老人经费132万</t>
    </r>
    <r>
      <rPr>
        <sz val="10"/>
        <color indexed="10"/>
        <rFont val="宋体"/>
        <charset val="134"/>
      </rPr>
      <t>（11000人*120元/年=132万元），</t>
    </r>
    <r>
      <rPr>
        <sz val="10"/>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</si>
  <si>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百岁老人补贴3.6万元</t>
    </r>
    <r>
      <rPr>
        <sz val="10"/>
        <color indexed="10"/>
        <rFont val="宋体"/>
        <charset val="134"/>
      </rPr>
      <t>（10人*300元*12=2.16万元），</t>
    </r>
    <r>
      <rPr>
        <sz val="10"/>
        <color rgb="FF0000FF"/>
        <rFont val="宋体"/>
        <charset val="134"/>
      </rPr>
      <t>贫困农村75周岁以上老人经费120万</t>
    </r>
    <r>
      <rPr>
        <sz val="10"/>
        <color indexed="10"/>
        <rFont val="宋体"/>
        <charset val="134"/>
      </rPr>
      <t>（1000人*120元/年=120万元），</t>
    </r>
    <r>
      <rPr>
        <sz val="10"/>
        <color rgb="FF0000FF"/>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</si>
  <si>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购置辅助器具9万元</t>
    </r>
    <r>
      <rPr>
        <sz val="10"/>
        <color indexed="10"/>
        <rFont val="宋体"/>
        <charset val="134"/>
      </rPr>
      <t>（包括轮椅、拐杖、助行器、助视器、助听器、盲杖等）,</t>
    </r>
    <r>
      <rPr>
        <sz val="10"/>
        <color rgb="FF0000FF"/>
        <rFont val="宋体"/>
        <charset val="134"/>
      </rPr>
      <t>假肢安装8万元,</t>
    </r>
  </si>
  <si>
    <r>
      <rPr>
        <sz val="10"/>
        <rFont val="宋体"/>
        <charset val="134"/>
      </rPr>
      <t>残疾人就业保障金安排的残疾人就业等支出63.63万(</t>
    </r>
    <r>
      <rPr>
        <sz val="10"/>
        <color indexed="10"/>
        <rFont val="宋体"/>
        <charset val="134"/>
      </rPr>
      <t>残疾人法律援助2万元,无障碍设施改造3万元,购置辅助器具10万元,假肢安装5万元,日常临时救助3万元,金秋助学3万元,春节慰问8万元,助残日慰问2万元,残疾人自由创业5万元,残疾人培训2.63万元,残疾人康复流动费用4万元,工资及保险10万元,后勤保障5万元,接待费1万元</t>
    </r>
    <r>
      <rPr>
        <sz val="10"/>
        <rFont val="宋体"/>
        <charset val="134"/>
      </rPr>
      <t>),贫困重度残疾人生活补贴32.37万</t>
    </r>
    <r>
      <rPr>
        <sz val="10"/>
        <color indexed="10"/>
        <rFont val="宋体"/>
        <charset val="134"/>
      </rPr>
      <t>(1079人*50元*12月*50%)</t>
    </r>
  </si>
  <si>
    <t>残疾人扶贫示范基地10万元，残疾人创业补助5万元,残疾人培训3万元,</t>
  </si>
  <si>
    <r>
      <rPr>
        <sz val="10"/>
        <color rgb="FF0000FF"/>
        <rFont val="宋体"/>
        <charset val="134"/>
      </rPr>
      <t>日常临时救助残疾人2万元,金秋助学2万元,康复救助2万元，春节慰问8万元（</t>
    </r>
    <r>
      <rPr>
        <sz val="10"/>
        <color rgb="FFCC00CC"/>
        <rFont val="宋体"/>
        <charset val="134"/>
      </rPr>
      <t>此款已于2017.1.17日拨付8万元</t>
    </r>
    <r>
      <rPr>
        <sz val="10"/>
        <color rgb="FF0000FF"/>
        <rFont val="宋体"/>
        <charset val="134"/>
      </rPr>
      <t>）,助残日慰问1万元,残疾人法律援助1万元,无障碍设施改造2万元,工资及保险12万元,后勤保障3万元,</t>
    </r>
  </si>
  <si>
    <t>住建局王安镇安置片区征收房屋资金36.77万,住建局解决"7.21"拖欠农民工工资70万元,</t>
  </si>
  <si>
    <r>
      <rPr>
        <sz val="10"/>
        <color rgb="FF0000FF"/>
        <rFont val="宋体"/>
        <charset val="134"/>
      </rPr>
      <t>住建局灾后重建项目工程款400万元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，交运局农村公路灾后重建资金200万元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住建局灾后重建拖欠工程款400万元</t>
    </r>
    <r>
      <rPr>
        <sz val="10"/>
        <rFont val="宋体"/>
        <charset val="134"/>
      </rPr>
      <t>(</t>
    </r>
    <r>
      <rPr>
        <sz val="10"/>
        <color rgb="FFFF0000"/>
        <rFont val="宋体"/>
        <charset val="134"/>
      </rPr>
      <t>含</t>
    </r>
    <r>
      <rPr>
        <sz val="10"/>
        <color rgb="FFCC3300"/>
        <rFont val="宋体"/>
        <charset val="134"/>
      </rPr>
      <t>还王安镇片区300万元</t>
    </r>
    <r>
      <rPr>
        <sz val="10"/>
        <rFont val="宋体"/>
        <charset val="134"/>
      </rPr>
      <t>)</t>
    </r>
  </si>
  <si>
    <t xml:space="preserve">     最低生活保障</t>
  </si>
  <si>
    <r>
      <rPr>
        <sz val="10"/>
        <rFont val="宋体"/>
        <charset val="134"/>
      </rPr>
      <t>城镇低保县配套682.06万元</t>
    </r>
    <r>
      <rPr>
        <sz val="10"/>
        <color indexed="10"/>
        <rFont val="宋体"/>
        <charset val="134"/>
      </rPr>
      <t>【2013年12月人数6719人，每人每月补差标准240元，县级应负担资金[（6719人*240元*12月-上年度中央补贴866万元）*80%=682.06万元]】。</t>
    </r>
  </si>
  <si>
    <r>
      <rPr>
        <sz val="10"/>
        <rFont val="宋体"/>
        <charset val="134"/>
      </rPr>
      <t>农村低保515.07万</t>
    </r>
    <r>
      <rPr>
        <sz val="10"/>
        <color indexed="10"/>
        <rFont val="宋体"/>
        <charset val="134"/>
      </rPr>
      <t>【2013年12月人数10370人，每人每月补差标准110元，县级应负担资金[（10370人*110元*12月-上年度中央补贴580万元）*80%=515.07万元]】。</t>
    </r>
  </si>
  <si>
    <t>特困人员临时救济10万，</t>
  </si>
  <si>
    <t>临时救助10万元，</t>
  </si>
  <si>
    <r>
      <rPr>
        <sz val="10"/>
        <rFont val="宋体"/>
        <charset val="134"/>
      </rPr>
      <t>农村五保户供养203.55万</t>
    </r>
    <r>
      <rPr>
        <sz val="10"/>
        <color indexed="10"/>
        <rFont val="宋体"/>
        <charset val="134"/>
      </rPr>
      <t>【2013年实有人数1305(分散1227人、集中78人)补贴标准：分散供养每人每年3000元、集中供养每人每年5000元。1227人*3000元/2=184.05万元；集中供养78人*5000元/2=19.5万元，合计254.58*80%=203.66】，</t>
    </r>
  </si>
  <si>
    <r>
      <rPr>
        <sz val="10"/>
        <rFont val="宋体"/>
        <charset val="134"/>
      </rPr>
      <t>农村五保户供养193.2万</t>
    </r>
    <r>
      <rPr>
        <sz val="10"/>
        <color indexed="10"/>
        <rFont val="宋体"/>
        <charset val="134"/>
      </rPr>
      <t>【2015年实有人数1252(分散1198人、集中54人)补贴标准：分散供养每人每年3000元、集中供养每人每年5000元。1198人*3000元/2=179.7万元；集中供养54人*5000元/2=13.5万元，合计193.2】，</t>
    </r>
  </si>
  <si>
    <r>
      <rPr>
        <sz val="10"/>
        <color rgb="FF0000FF"/>
        <rFont val="宋体"/>
        <charset val="134"/>
      </rPr>
      <t>农村五保户供养265.35万</t>
    </r>
    <r>
      <rPr>
        <sz val="10"/>
        <color indexed="10"/>
        <rFont val="宋体"/>
        <charset val="134"/>
      </rPr>
      <t>【2016年实有人数1721(分散1649人、集中72人)补贴标准：分散供养每人每年3000元、集中供养每人每年5000元。1649人*3000元/2=247.35万元；集中供养72人*5000元/2=18万元，合计265.35】，</t>
    </r>
    <r>
      <rPr>
        <sz val="10"/>
        <color rgb="FF0000FF"/>
        <rFont val="宋体"/>
        <charset val="134"/>
      </rPr>
      <t>农村五保户丧葬费2万元，</t>
    </r>
  </si>
  <si>
    <r>
      <rPr>
        <sz val="10"/>
        <rFont val="宋体"/>
        <charset val="134"/>
      </rPr>
      <t>2016年春节慰问救助城镇困难职工慰问费40万元(</t>
    </r>
    <r>
      <rPr>
        <sz val="10"/>
        <color indexed="10"/>
        <rFont val="宋体"/>
        <charset val="134"/>
      </rPr>
      <t>救助金530户*200元/户=10.6万,实物1198户*245元/户=29.4万).</t>
    </r>
  </si>
  <si>
    <r>
      <rPr>
        <sz val="10"/>
        <color rgb="FF0000FF"/>
        <rFont val="宋体"/>
        <charset val="134"/>
      </rPr>
      <t>2017年春节慰问救助城镇困难职工慰问费44.15万元</t>
    </r>
    <r>
      <rPr>
        <sz val="10"/>
        <rFont val="宋体"/>
        <charset val="134"/>
      </rPr>
      <t>(</t>
    </r>
    <r>
      <rPr>
        <sz val="10"/>
        <color indexed="10"/>
        <rFont val="宋体"/>
        <charset val="134"/>
      </rPr>
      <t>救助金530户*200元/户=10.6万,实物1198户*280元/户=33.55万).</t>
    </r>
  </si>
  <si>
    <r>
      <rPr>
        <sz val="10"/>
        <rFont val="宋体"/>
        <charset val="134"/>
      </rPr>
      <t>农村五保户“手拉手”助困行动123.68万</t>
    </r>
    <r>
      <rPr>
        <sz val="10"/>
        <color indexed="10"/>
        <rFont val="宋体"/>
        <charset val="134"/>
      </rPr>
      <t>（根据李国英市长讲话及政府高文才县长批示，给帮扶人安排护理费每人每月120元。分散供养1227人*0.7*120元*12月=123.68万元），</t>
    </r>
    <r>
      <rPr>
        <sz val="10"/>
        <rFont val="宋体"/>
        <charset val="134"/>
      </rPr>
      <t>农村住房保险补助32万</t>
    </r>
    <r>
      <rPr>
        <sz val="10"/>
        <color indexed="10"/>
        <rFont val="宋体"/>
        <charset val="134"/>
      </rPr>
      <t>（农村居民8万户、每户4元，共计32万元(文件规定每户8元，采取农户负担、农户与财政共同负担。我先每户补助4元)），</t>
    </r>
    <r>
      <rPr>
        <sz val="10"/>
        <rFont val="宋体"/>
        <charset val="134"/>
      </rPr>
      <t>退职40%救济2万</t>
    </r>
    <r>
      <rPr>
        <sz val="10"/>
        <color indexed="10"/>
        <rFont val="宋体"/>
        <charset val="134"/>
      </rPr>
      <t>【1960年退职回乡人员共35名即（120元*40%*12*35=2.016万元）】，</t>
    </r>
    <r>
      <rPr>
        <sz val="10"/>
        <rFont val="宋体"/>
        <charset val="134"/>
      </rPr>
      <t>退职40%救济人员药费2万</t>
    </r>
    <r>
      <rPr>
        <sz val="10"/>
        <color indexed="10"/>
        <rFont val="宋体"/>
        <charset val="134"/>
      </rPr>
      <t>【1960年退职回乡人员共35名每月享受49元医疗费定额补贴（35人*49元*12月=2.058万元）】，</t>
    </r>
  </si>
  <si>
    <r>
      <rPr>
        <sz val="10"/>
        <rFont val="宋体"/>
        <charset val="134"/>
      </rPr>
      <t>农村五保户“手拉手”助困行动120.76万</t>
    </r>
    <r>
      <rPr>
        <sz val="10"/>
        <color indexed="10"/>
        <rFont val="宋体"/>
        <charset val="134"/>
      </rPr>
      <t>（根据李国英市长讲话及政府高文才县长批示，给帮扶人安排护理费每人每月120元。分散供养1198人*0.7*120元*12月=120.76万元），</t>
    </r>
    <r>
      <rPr>
        <sz val="10"/>
        <rFont val="宋体"/>
        <charset val="134"/>
      </rPr>
      <t>农村住房保险补助28.49万</t>
    </r>
    <r>
      <rPr>
        <sz val="10"/>
        <color indexed="10"/>
        <rFont val="宋体"/>
        <charset val="134"/>
      </rPr>
      <t>（农村居民71227户、每户4元，共计28.49万元(文件规定每户8元，采取农户负担、农户与财政共同负担。我县每户补助4元)），</t>
    </r>
    <r>
      <rPr>
        <sz val="10"/>
        <rFont val="宋体"/>
        <charset val="134"/>
      </rPr>
      <t>退职40%救济2.02万</t>
    </r>
    <r>
      <rPr>
        <sz val="10"/>
        <color indexed="10"/>
        <rFont val="宋体"/>
        <charset val="134"/>
      </rPr>
      <t>【1960年退职回乡人员共35名即（120元*40%*12*35=2.016万元）】，</t>
    </r>
    <r>
      <rPr>
        <sz val="10"/>
        <rFont val="宋体"/>
        <charset val="134"/>
      </rPr>
      <t>退职40%救济人员药费2.06万</t>
    </r>
    <r>
      <rPr>
        <sz val="10"/>
        <color indexed="10"/>
        <rFont val="宋体"/>
        <charset val="134"/>
      </rPr>
      <t>【1960年退职回乡人员共35名每月享受49元医疗费定额补贴（35人*49元*12月=2.058万元）】，</t>
    </r>
    <r>
      <rPr>
        <sz val="10"/>
        <rFont val="宋体"/>
        <charset val="134"/>
      </rPr>
      <t>遗属补助2.46万元</t>
    </r>
    <r>
      <rPr>
        <sz val="10"/>
        <color indexed="10"/>
        <rFont val="宋体"/>
        <charset val="134"/>
      </rPr>
      <t>(4人月补助2046元*12月);</t>
    </r>
  </si>
  <si>
    <r>
      <rPr>
        <sz val="10"/>
        <color rgb="FF0000FF"/>
        <rFont val="宋体"/>
        <charset val="134"/>
      </rPr>
      <t>农村五保户“手拉手”助困行动166.22万</t>
    </r>
    <r>
      <rPr>
        <sz val="10"/>
        <color indexed="10"/>
        <rFont val="宋体"/>
        <charset val="134"/>
      </rPr>
      <t>（</t>
    </r>
    <r>
      <rPr>
        <sz val="10"/>
        <color rgb="FFCC00CC"/>
        <rFont val="宋体"/>
        <charset val="134"/>
      </rPr>
      <t>此款1月17日拨18个乡镇2016年4季度助困资金255840元，</t>
    </r>
    <r>
      <rPr>
        <sz val="10"/>
        <color indexed="10"/>
        <rFont val="宋体"/>
        <charset val="134"/>
      </rPr>
      <t>根据李国英市长讲话及政府高文才县长批示，给帮扶人安排护理费每人每月120元。分散供养1649人*0.7*120元*12月=166.22万)），</t>
    </r>
    <r>
      <rPr>
        <sz val="10"/>
        <color rgb="FF0000FF"/>
        <rFont val="宋体"/>
        <charset val="134"/>
      </rPr>
      <t>退职40%救济1万</t>
    </r>
    <r>
      <rPr>
        <sz val="10"/>
        <color indexed="10"/>
        <rFont val="宋体"/>
        <charset val="134"/>
      </rPr>
      <t>【1960年退职回乡人员共11人月补助705元*12个月=1万元】，</t>
    </r>
    <r>
      <rPr>
        <sz val="10"/>
        <color rgb="FF0000FF"/>
        <rFont val="宋体"/>
        <charset val="134"/>
      </rPr>
      <t>退职40%救济人员药费2.06万</t>
    </r>
    <r>
      <rPr>
        <sz val="10"/>
        <color indexed="10"/>
        <rFont val="宋体"/>
        <charset val="134"/>
      </rPr>
      <t>【1960年退职回乡人员共35名每月享受49元医疗费定额补贴（35人*49元*12月=2.058万元）】，</t>
    </r>
    <r>
      <rPr>
        <sz val="10"/>
        <color rgb="FF0000FF"/>
        <rFont val="宋体"/>
        <charset val="134"/>
      </rPr>
      <t>遗属补助1万元</t>
    </r>
    <r>
      <rPr>
        <sz val="10"/>
        <color indexed="10"/>
        <rFont val="宋体"/>
        <charset val="134"/>
      </rPr>
      <t>(1人月补助720元*12月);</t>
    </r>
  </si>
  <si>
    <r>
      <rPr>
        <sz val="10"/>
        <rFont val="宋体"/>
        <charset val="134"/>
      </rPr>
      <t>财政补贴城乡居民养老保险县配套277.86万</t>
    </r>
    <r>
      <rPr>
        <sz val="10"/>
        <color indexed="10"/>
        <rFont val="宋体"/>
        <charset val="134"/>
      </rPr>
      <t>（11.09万人*24元=266.16万、残疾人1800人*65元=11.7万）；</t>
    </r>
  </si>
  <si>
    <r>
      <rPr>
        <sz val="10"/>
        <rFont val="宋体"/>
        <charset val="134"/>
      </rPr>
      <t>财政补贴城乡居民养老保险县配套117.82万</t>
    </r>
    <r>
      <rPr>
        <sz val="10"/>
        <color indexed="10"/>
        <rFont val="宋体"/>
        <charset val="134"/>
      </rPr>
      <t>（102695人*11元=112.96万、残疾人1459人*100元/3=4.86万）；</t>
    </r>
  </si>
  <si>
    <r>
      <rPr>
        <sz val="10"/>
        <color rgb="FF0000FF"/>
        <rFont val="宋体"/>
        <charset val="134"/>
      </rPr>
      <t>财政补贴城乡居民养老保险县配套118.1万</t>
    </r>
    <r>
      <rPr>
        <sz val="10"/>
        <color rgb="FFFF0000"/>
        <rFont val="宋体"/>
        <charset val="134"/>
      </rPr>
      <t>（102372人*11元=112.61万、残疾人1646人*100元/3=5.49万）；</t>
    </r>
    <r>
      <rPr>
        <sz val="10"/>
        <color rgb="FF0000FF"/>
        <rFont val="宋体"/>
        <charset val="134"/>
      </rPr>
      <t>财政对城乡居民基本养老保险基金县级补助272.22万元</t>
    </r>
    <r>
      <rPr>
        <sz val="10"/>
        <rFont val="宋体"/>
        <charset val="134"/>
      </rPr>
      <t>（</t>
    </r>
    <r>
      <rPr>
        <sz val="10"/>
        <color rgb="FFFF0000"/>
        <rFont val="宋体"/>
        <charset val="134"/>
      </rPr>
      <t>45370人*5元/人*12个月=272.22万,2017年月增10元,其中省5元,县5元）</t>
    </r>
  </si>
  <si>
    <t>涞钢涞铜取暖费补助198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</si>
  <si>
    <t>涞钢涞铜取暖费补助150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涞钢涞铜离休及建国前老工人生活补贴补差部分17.4万元(21人月需14490元*12个月=17.39万)，涞钢涞铜社区浮图峪村居民生活用水电费27.22万元。</t>
  </si>
  <si>
    <r>
      <rPr>
        <sz val="10"/>
        <color rgb="FF0000FF"/>
        <rFont val="宋体"/>
        <charset val="134"/>
      </rPr>
      <t>涞钢涞铜取暖费补助150万元</t>
    </r>
    <r>
      <rPr>
        <sz val="10"/>
        <rFont val="宋体"/>
        <charset val="134"/>
      </rPr>
      <t>（</t>
    </r>
    <r>
      <rPr>
        <sz val="10"/>
        <color rgb="FFCC00CC"/>
        <rFont val="宋体"/>
        <charset val="134"/>
      </rPr>
      <t>此款1月17日已拨付50万元，</t>
    </r>
    <r>
      <rPr>
        <sz val="10"/>
        <color rgb="FFFF0000"/>
        <rFont val="宋体"/>
        <charset val="134"/>
      </rPr>
      <t>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r>
    <r>
      <rPr>
        <sz val="10"/>
        <rFont val="宋体"/>
        <charset val="134"/>
      </rPr>
      <t>），</t>
    </r>
    <r>
      <rPr>
        <sz val="10"/>
        <color rgb="FF0000FF"/>
        <rFont val="宋体"/>
        <charset val="134"/>
      </rPr>
      <t>涞钢涞铜离休及建国前老工人生活补贴补差部分14.39万元</t>
    </r>
    <r>
      <rPr>
        <sz val="10"/>
        <rFont val="宋体"/>
        <charset val="134"/>
      </rPr>
      <t>(</t>
    </r>
    <r>
      <rPr>
        <sz val="10"/>
        <color rgb="FFFF0000"/>
        <rFont val="宋体"/>
        <charset val="134"/>
      </rPr>
      <t>19人月需11988元*12个月=14.39万</t>
    </r>
    <r>
      <rPr>
        <sz val="10"/>
        <rFont val="宋体"/>
        <charset val="134"/>
      </rPr>
      <t>)。</t>
    </r>
  </si>
  <si>
    <t>差额养老医疗保险87.48万（社保退休人员医疗保险：全县卫生系统退休人员255人，需单位缴纳医疗保险工资总额比例5.5%，大额医外保险8元/人/月，255人*5.5%*12*2800元+255*8元*12月=49.57万；在职差额养老、医疗、工伤、生育保险：在职差额人员月差额补贴153407元*12月*26.3%=48.41万-疾控中心差额在职养老医疗等保险财政补30%部分33264元/月工资*12个月*26.3%=10.5）。</t>
  </si>
  <si>
    <t>差额养老医疗保险72万（社保退休人员医疗保险：全县卫生系统退休人员292人，需单位缴纳医疗保险,工资总额比例6%，大额医外保险8元/人/月，292人*6%*12*3300元+292*8元*12月=72.18万）。新农合：票据1.2万，专用软件系统维护使用费3.6万，网络服务费5.58万，电脑耗材6万（专用打印纸、墨、色纸、票据打印纸、打印机2台、更换机房电池等），新农合探视费2万；</t>
  </si>
  <si>
    <r>
      <rPr>
        <sz val="10"/>
        <color rgb="FF0000FF"/>
        <rFont val="宋体"/>
        <charset val="134"/>
      </rPr>
      <t>差额养老医疗保险71.57万</t>
    </r>
    <r>
      <rPr>
        <sz val="10"/>
        <rFont val="宋体"/>
        <charset val="134"/>
      </rPr>
      <t>（</t>
    </r>
    <r>
      <rPr>
        <sz val="10"/>
        <color rgb="FFFF0000"/>
        <rFont val="宋体"/>
        <charset val="134"/>
      </rPr>
      <t>社保退休人员医疗保险：全县卫生系统退休人员330人，需单位缴纳医疗保险,工资总额比例6%，大额医外保险8元/人/月，330人*6%*12*3300元+330*8元*12月=71.57万</t>
    </r>
    <r>
      <rPr>
        <sz val="10"/>
        <rFont val="宋体"/>
        <charset val="134"/>
      </rPr>
      <t>）。</t>
    </r>
    <r>
      <rPr>
        <sz val="10"/>
        <color rgb="FF0000FF"/>
        <rFont val="宋体"/>
        <charset val="134"/>
      </rPr>
      <t>卫计局迎接2016年度人口和医改工作年终考核所需经费3万元。</t>
    </r>
  </si>
  <si>
    <t>卫生局视频会议系统设备网络资金2万元，</t>
  </si>
  <si>
    <t>惠民门诊惠民床位13万（享受低保人员减免病床费，每床补助0.8万元）。公立医院改革药品零差价补助103.5万【按全年药品销售收入2300万元测算应补助利润15%（其中：60%通过调整技术服务收入弥补；30%财政补贴；10%通过节约开支消化）2300*15%*30%=103.5万元】，</t>
  </si>
  <si>
    <t>惠民门诊惠民床位13万（享受低保人员减免病床费，每床补助0.8万元）。公立医院改革药品零差价补助168.89万【1、县医院170.1万元:按全年药品销售收入3780万元测算应补助利润15%（其中：60%通过调整技术服务收入弥补；30%财政补贴；10%通过节约开支消化）3780*15%*30%=170.1万元.2、中医院36.45万元:按全年药品销售收入810万元测算应补助利润15%（其中：60%通过调整技术服务收入弥补；30%财政补贴；10%通过节约开支消化）810*15%*30%=36.45万元】，中医院中医药事业费10万元.医院派遣驻所两名医生工资6万,</t>
  </si>
  <si>
    <r>
      <rPr>
        <sz val="10"/>
        <color rgb="FF0000FF"/>
        <rFont val="宋体"/>
        <charset val="134"/>
      </rPr>
      <t>惠民门诊惠民床位13万</t>
    </r>
    <r>
      <rPr>
        <sz val="10"/>
        <rFont val="宋体"/>
        <charset val="134"/>
      </rPr>
      <t>（</t>
    </r>
    <r>
      <rPr>
        <sz val="10"/>
        <color rgb="FFFF0000"/>
        <rFont val="宋体"/>
        <charset val="134"/>
      </rPr>
      <t>享受低保人员减免病床费，每床补助0.8万元</t>
    </r>
    <r>
      <rPr>
        <sz val="10"/>
        <rFont val="宋体"/>
        <charset val="134"/>
      </rPr>
      <t>）。</t>
    </r>
    <r>
      <rPr>
        <sz val="10"/>
        <color rgb="FF0000FF"/>
        <rFont val="宋体"/>
        <charset val="134"/>
      </rPr>
      <t>公立医院改革药品零差价补助246.29万</t>
    </r>
    <r>
      <rPr>
        <sz val="10"/>
        <rFont val="宋体"/>
        <charset val="134"/>
      </rPr>
      <t>【</t>
    </r>
    <r>
      <rPr>
        <sz val="10"/>
        <color rgb="FFFF0000"/>
        <rFont val="宋体"/>
        <charset val="134"/>
      </rPr>
      <t>1、县医院170.1万元:按全年药品销售收入4615万元测算应补助利润15%（其中：60%通过调整技术服务收入弥补；30%财政补贴；10%通过节约开支消化）4615*15%*30%=207.68万元.2、中医院36.45万元:按全年药品销售收入858万元测算应补助利润15%（其中：60%通过调整技术服务收入弥补；30%财政补贴；10%通过节约开支消化）858*15%*30%=38.61万元</t>
    </r>
    <r>
      <rPr>
        <sz val="10"/>
        <rFont val="宋体"/>
        <charset val="134"/>
      </rPr>
      <t>】</t>
    </r>
    <r>
      <rPr>
        <sz val="10"/>
        <color theme="8"/>
        <rFont val="宋体"/>
        <charset val="134"/>
      </rPr>
      <t>，</t>
    </r>
    <r>
      <rPr>
        <sz val="10"/>
        <color rgb="FF0000FF"/>
        <rFont val="宋体"/>
        <charset val="134"/>
      </rPr>
      <t>中医药事业费10万元.医院派遣驻看守所两名医生工资6万,卫生系统外聘专家150万元，</t>
    </r>
  </si>
  <si>
    <t>乡镇卫生专项10.4万（转移支付按当时农业人口20.8万人*0.5元）。基层医疗卫生体制改革补助758.32万元(含2014年调整和追加基层医疗卫生机构综合改革财政补助资金108.32万元)。</t>
  </si>
  <si>
    <t>乡镇卫生专项11.1万（转移支付按当时农业人口22.17万人*0.5元）。基层医疗卫生体制改革补助1304.46万元【原为1434.46万元(215人每月基层医疗工资及各项保险和取暖费1002879万元*12个月=1203.46万/年+全年奖励性绩效218.1万元,加取暖费差额215人*600元=12.9万),原从农合基金列支的180万财政局已提意见,应由县财政补贴162万元，农合基金预拨18万,财政补助数已按调整后计算,上级下达基本药物制度专款130万可抵顶县安排数】。冀财建（2014）247号2013年乡镇卫生院设备装备建设资金43.89万元,</t>
  </si>
  <si>
    <r>
      <rPr>
        <sz val="10"/>
        <color rgb="FF0000FF"/>
        <rFont val="宋体"/>
        <charset val="134"/>
      </rPr>
      <t>乡镇卫生专项11.1万</t>
    </r>
    <r>
      <rPr>
        <sz val="10"/>
        <rFont val="宋体"/>
        <charset val="134"/>
      </rPr>
      <t>（</t>
    </r>
    <r>
      <rPr>
        <sz val="10"/>
        <color rgb="FFFF0000"/>
        <rFont val="宋体"/>
        <charset val="134"/>
      </rPr>
      <t>转移支付按当时农业人口22.17万人*0.5元</t>
    </r>
    <r>
      <rPr>
        <sz val="10"/>
        <rFont val="宋体"/>
        <charset val="134"/>
      </rPr>
      <t>）。</t>
    </r>
  </si>
  <si>
    <t>村卫生室药品零差率补助县级财政配套140.8万【按上级医改政策要求村卫生室要全部实行药品零差率销售，财政补助资金按省服务人口人均8元计算，按省政府196号文件规定省负担20%；县负担80%，补助资金按22万人计算，需县财政配套补助22*8*80%=140.8万元。】，</t>
  </si>
  <si>
    <t>村卫生室药品零差率64万元(20万人*8元*80%/2)</t>
  </si>
  <si>
    <r>
      <rPr>
        <sz val="10"/>
        <color rgb="FF0000FF"/>
        <rFont val="宋体"/>
        <charset val="134"/>
      </rPr>
      <t>村卫生室药品零差率92万元</t>
    </r>
    <r>
      <rPr>
        <sz val="10"/>
        <rFont val="宋体"/>
        <charset val="134"/>
      </rPr>
      <t>(</t>
    </r>
    <r>
      <rPr>
        <sz val="10"/>
        <color rgb="FFFF0000"/>
        <rFont val="宋体"/>
        <charset val="134"/>
      </rPr>
      <t>23万人*8元/2，省县各负担一半</t>
    </r>
    <r>
      <rPr>
        <sz val="10"/>
        <rFont val="宋体"/>
        <charset val="134"/>
      </rPr>
      <t>)</t>
    </r>
  </si>
  <si>
    <t>艾滋病防治8万，布病防治2万,计划免疫及防疫经费113.83万（按35名全额工资118340月*12月-财政差额补贴39.92万+疾控中心差额在职养老医疗等保险91726元*12月*34.3%=37.75万-收费罚没26万），儿童预防免费接种10万,应急物资储备2万；</t>
  </si>
  <si>
    <t>艾滋病防治8万，布病防治2万,计划免疫及防疫经费216.27万【按差额人员31名月工资12.72万元*12月=152.64万元,31名差额全年奖励性绩效303921元,全年四险(152.64万元+30.4万)*26.8%=49.05万元,加自收自支24人年工资及四险110.13万*70%-收费罚没47万=30万,减差额补助45.78万元】，儿童预防免费接种10万,应急物资储备2万；</t>
  </si>
  <si>
    <r>
      <rPr>
        <sz val="10"/>
        <color rgb="FF0000FF"/>
        <rFont val="宋体"/>
        <charset val="134"/>
      </rPr>
      <t>艾滋病防治8万，布病防治2万,结核病防治2万元，学生营养餐监测2万元</t>
    </r>
    <r>
      <rPr>
        <sz val="10"/>
        <color theme="8"/>
        <rFont val="宋体"/>
        <charset val="134"/>
      </rPr>
      <t>，</t>
    </r>
    <r>
      <rPr>
        <sz val="10"/>
        <color rgb="FF0000FF"/>
        <rFont val="宋体"/>
        <charset val="134"/>
      </rPr>
      <t>计划免疫及防疫经费242.74万</t>
    </r>
    <r>
      <rPr>
        <sz val="10"/>
        <color rgb="FFFF0000"/>
        <rFont val="宋体"/>
        <charset val="134"/>
      </rPr>
      <t>【按差额人员28名月工资12.9万元*12月=154.8万元,28名差额全年奖励性绩效26.3万元,全年四险及职业年金(154.8万元+26.3万)*34.8%=63万元,加自收自支27人年工资、奖励绩效、四险及职业年金162.2万*70%=113.54万,减差额补助30%部分46.4万元,减27人自收自支列入预算数68.5万元,专项共安排242.74万元】</t>
    </r>
    <r>
      <rPr>
        <sz val="10"/>
        <rFont val="宋体"/>
        <charset val="134"/>
      </rPr>
      <t>，</t>
    </r>
    <r>
      <rPr>
        <sz val="10"/>
        <color rgb="FF0000FF"/>
        <rFont val="宋体"/>
        <charset val="134"/>
      </rPr>
      <t>儿童预防免费接种10万,应急物资储备2万；涞源县卫生监督所建设拖欠工程款38.15万元。</t>
    </r>
  </si>
  <si>
    <t>婚前检查10万元(经县政府批准从2015年开始由县妇幼对全县新婚夫妇进行婚前检查,每年10万元)</t>
  </si>
  <si>
    <r>
      <rPr>
        <sz val="10"/>
        <color rgb="FF0000FF"/>
        <rFont val="宋体"/>
        <charset val="134"/>
      </rPr>
      <t>婚前检查10万元</t>
    </r>
    <r>
      <rPr>
        <sz val="10"/>
        <color theme="8"/>
        <rFont val="宋体"/>
        <charset val="134"/>
      </rPr>
      <t>(</t>
    </r>
    <r>
      <rPr>
        <sz val="10"/>
        <color rgb="FFFF0000"/>
        <rFont val="宋体"/>
        <charset val="134"/>
      </rPr>
      <t>经县政府批准从2015年开始由县妇幼对全县新婚夫妇进行婚前检查,每年10万元</t>
    </r>
    <r>
      <rPr>
        <sz val="10"/>
        <rFont val="宋体"/>
        <charset val="134"/>
      </rPr>
      <t>)</t>
    </r>
  </si>
  <si>
    <t>公共卫生服务项目县配套251.52万（中央18元，省2.4元，县9.6元。26.2万人*每人补助9.6元），</t>
  </si>
  <si>
    <t>公共卫生服务项目县配套336.9万（共计40元,其中:中央24元，省3.2元，县11.2元。26.321万人*每人补助12.8元），</t>
  </si>
  <si>
    <r>
      <rPr>
        <sz val="10"/>
        <color rgb="FF0000FF"/>
        <rFont val="宋体"/>
        <charset val="134"/>
      </rPr>
      <t>基本公共卫生服务项目县配套139.5万</t>
    </r>
    <r>
      <rPr>
        <sz val="10"/>
        <rFont val="宋体"/>
        <charset val="134"/>
      </rPr>
      <t>（</t>
    </r>
    <r>
      <rPr>
        <sz val="10"/>
        <color rgb="FFFF0000"/>
        <rFont val="宋体"/>
        <charset val="134"/>
      </rPr>
      <t>冀财预[2016]140号文，核定我县常住人口27.9万人，共计50元,其中:中央30元，省10元，县10元。27.9万人*每人补助10元</t>
    </r>
    <r>
      <rPr>
        <sz val="10"/>
        <rFont val="宋体"/>
        <charset val="134"/>
      </rPr>
      <t>），</t>
    </r>
  </si>
  <si>
    <t>四术员工资及养老保险56.16万(工资30人*1040元*12=37.44万、三险30人*1977.1元*12*26.3%=18.72万)，2011年分配退伍兵补贴190万元（52人工资及保险158219元/月*12个月=190万元,含提标工资500元/人、月），乡镇计生专项20.81万（转移支付按当时农业人口每人1元标准），</t>
  </si>
  <si>
    <t>四术员工资及养老保险65.87万(工资30人*1210元*12=43.56万、三险30人*2312元*12*26.8%=22.31万)，2011年分配退伍兵补贴296.87万元（52人工资及各项保险204110元/月*12个月=244.93万元,含奖励性绩效工资51.94万元/年），乡镇计生专项21.71万（转移支付按当时农业人口每人1元标准），</t>
  </si>
  <si>
    <r>
      <rPr>
        <sz val="10"/>
        <color rgb="FF0000FF"/>
        <rFont val="宋体"/>
        <charset val="134"/>
      </rPr>
      <t>四术员工资及养老保险75.03万</t>
    </r>
    <r>
      <rPr>
        <sz val="10"/>
        <rFont val="宋体"/>
        <charset val="134"/>
      </rPr>
      <t>(</t>
    </r>
    <r>
      <rPr>
        <sz val="10"/>
        <color rgb="FFFF0000"/>
        <rFont val="宋体"/>
        <charset val="134"/>
      </rPr>
      <t>工资30人*1380元*12=49.68万、三险30人*2627元*12*26.8%=25.35万</t>
    </r>
    <r>
      <rPr>
        <sz val="10"/>
        <rFont val="宋体"/>
        <charset val="134"/>
      </rPr>
      <t>)，</t>
    </r>
    <r>
      <rPr>
        <sz val="10"/>
        <color rgb="FF0000FF"/>
        <rFont val="宋体"/>
        <charset val="134"/>
      </rPr>
      <t>乡镇计生专项21.71万</t>
    </r>
    <r>
      <rPr>
        <sz val="10"/>
        <rFont val="宋体"/>
        <charset val="134"/>
      </rPr>
      <t>（</t>
    </r>
    <r>
      <rPr>
        <sz val="10"/>
        <color rgb="FFFF0000"/>
        <rFont val="宋体"/>
        <charset val="134"/>
      </rPr>
      <t>转移支付按当时农业人口每人1元标准）</t>
    </r>
    <r>
      <rPr>
        <sz val="10"/>
        <rFont val="宋体"/>
        <charset val="134"/>
      </rPr>
      <t>，</t>
    </r>
  </si>
  <si>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30万（2500人*120），农村49周岁放弃二胎奖励28万（280人*1000元），城镇职工、下岗待业人员独生子女父母奖励18万元（1500人*120元），企业、下岗、行政退休人员独生子女父母一次性三千元奖励69万（230人*3000元），独生子女特困家庭救助10万（60人、根据困难情况给予救助、独生子女死亡家庭不低于2万元、伤残不低于1万元、应届毕业计生贫困家庭大学生不低于3000元）,60周岁以上奖励扶助、特别扶助及手术并发症特别扶助119.58万（ 比例：中央50%省10%县40%。60周岁以上独生子父母2538人*960元*40%=97.46、独生女死亡的父母82人*1620元*40%=5.31、独生女死亡的父母82人*780元*40%=2.56、独生子女伤残父母32人*1320元*40%=4.22，二级12人*2400元*40%=1.15、三级185人*1200元*40%=8.88），贫困农村独生子女参加新型农村合作医疗补贴9.7万（2013年具体标准卫生局还不知道先按40元预算，2155人*45元），贫困农村独生子女参加新农保补贴67.9万（60岁以上死亡或伤残540元*99人、60岁以上正常的180元*2538人、60岁以下的30元*5625人）,出生缺陷一级预防19.5万（比例是中央50、省5、县45，按2013年新生婴儿出生数的80%计算是1800对夫妻，检查费是1800对*240元*45%），</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</si>
  <si>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28.4万（2557人*120按月算账为28.4万元），农村49周岁放弃二胎奖励28万（280人*1000元），城镇职工、下岗待业人员独生子女父母奖励6.75万元（600人*120元），企业、下岗、行政退休人员独生子女父母一次性三千元奖励60万（200人*3000元），独生子女特困家庭救助10万（60人、根据困难情况给予救助、独生子女死亡家庭不低于2万元、伤残不低于1万元、应届毕业计生贫困家庭大学生不低于3000元）,60周岁以上奖励扶助、特别扶助及手术并发症特别扶助161.27万（ 比例：中央50%省10%县40%。60周岁以上独生子父母3189人*960元*40%=122.46万、独生女死亡的父母98人*2040元*40%=8万、独生女死亡的父母98人*2040元*80%=15.99万、独生子女伤残父母24人*1800元*40%=1.73，独生子女伤残父母24人*1440元*80%=2.76，二级8人*2400元*40%=0.77、三级199人*1200元*40%=9.55万元），贫困18周岁以下农村独生子女参加新型农村合作医疗补贴16.86万（独生子女1405人*120元），贫困农村独生子女家庭参加新农保补贴86.25万（60岁以上死亡或伤残540元*122人=6.59万、60岁以上正常的180元*3292人=59.25万、60岁以下的30元*6753人=20.26万,31人*50元=0.15万）,出生缺陷一级预防19.5万（比例是中央50、省5、县45，按2013年新生婴儿出生数的80%计算是1800对夫妻，检查费是1800对*240元*45%），</t>
  </si>
  <si>
    <r>
      <rPr>
        <sz val="10"/>
        <color rgb="FF0000FF"/>
        <rFont val="宋体"/>
        <charset val="134"/>
      </rPr>
      <t>计生手术费10.28万</t>
    </r>
    <r>
      <rPr>
        <sz val="10"/>
        <rFont val="宋体"/>
        <charset val="134"/>
      </rPr>
      <t>【</t>
    </r>
    <r>
      <rPr>
        <sz val="10"/>
        <color rgb="FFFF0000"/>
        <rFont val="宋体"/>
        <charset val="134"/>
      </rPr>
      <t>（省50、县50）2016年:上环 3284例*22元、女扎11例*161元、人流237元*74例、引产40例*224元、并发症1万元、查环查孕15866万人次*6元，手术费用共20.57万元*50%=24.81万</t>
    </r>
    <r>
      <rPr>
        <sz val="10"/>
        <rFont val="宋体"/>
        <charset val="134"/>
      </rPr>
      <t>】，</t>
    </r>
    <r>
      <rPr>
        <sz val="10"/>
        <color rgb="FF0033CC"/>
        <rFont val="宋体"/>
        <charset val="134"/>
      </rPr>
      <t>四项手术奖励金9.4万</t>
    </r>
    <r>
      <rPr>
        <sz val="10"/>
        <rFont val="宋体"/>
        <charset val="134"/>
      </rPr>
      <t>（</t>
    </r>
    <r>
      <rPr>
        <sz val="10"/>
        <color rgb="FFFF0000"/>
        <rFont val="宋体"/>
        <charset val="134"/>
      </rPr>
      <t>上环3284*20元、结扎奖励11*50元、人流237*100元、引产40*100元</t>
    </r>
    <r>
      <rPr>
        <sz val="10"/>
        <rFont val="宋体"/>
        <charset val="134"/>
      </rPr>
      <t>），</t>
    </r>
    <r>
      <rPr>
        <sz val="10"/>
        <color rgb="FF0033CC"/>
        <rFont val="宋体"/>
        <charset val="134"/>
      </rPr>
      <t>流动人口管理3万</t>
    </r>
    <r>
      <rPr>
        <sz val="10"/>
        <color theme="8"/>
        <rFont val="宋体"/>
        <charset val="134"/>
      </rPr>
      <t>（</t>
    </r>
    <r>
      <rPr>
        <sz val="10"/>
        <color rgb="FFFF0000"/>
        <rFont val="宋体"/>
        <charset val="134"/>
      </rPr>
      <t>915人*43.8元</t>
    </r>
    <r>
      <rPr>
        <sz val="10"/>
        <color theme="8"/>
        <rFont val="宋体"/>
        <charset val="134"/>
      </rPr>
      <t>）</t>
    </r>
    <r>
      <rPr>
        <sz val="10"/>
        <rFont val="宋体"/>
        <charset val="134"/>
      </rPr>
      <t>，</t>
    </r>
    <r>
      <rPr>
        <sz val="10"/>
        <color rgb="FF0033CC"/>
        <rFont val="宋体"/>
        <charset val="134"/>
      </rPr>
      <t>18周岁农村独生子女父母奖励31.72万</t>
    </r>
    <r>
      <rPr>
        <sz val="10"/>
        <rFont val="宋体"/>
        <charset val="134"/>
      </rPr>
      <t>（</t>
    </r>
    <r>
      <rPr>
        <sz val="10"/>
        <color rgb="FFFF0000"/>
        <rFont val="宋体"/>
        <charset val="134"/>
      </rPr>
      <t>2643人*120按月算账为31.72万元</t>
    </r>
    <r>
      <rPr>
        <sz val="10"/>
        <rFont val="宋体"/>
        <charset val="134"/>
      </rPr>
      <t>），</t>
    </r>
    <r>
      <rPr>
        <sz val="10"/>
        <color rgb="FF0000FF"/>
        <rFont val="宋体"/>
        <charset val="134"/>
      </rPr>
      <t>农村49周岁放弃二胎奖励28万</t>
    </r>
    <r>
      <rPr>
        <sz val="10"/>
        <rFont val="宋体"/>
        <charset val="134"/>
      </rPr>
      <t>（</t>
    </r>
    <r>
      <rPr>
        <sz val="10"/>
        <color rgb="FFFF0000"/>
        <rFont val="宋体"/>
        <charset val="134"/>
      </rPr>
      <t>280人*1000元</t>
    </r>
    <r>
      <rPr>
        <sz val="10"/>
        <rFont val="宋体"/>
        <charset val="134"/>
      </rPr>
      <t>），</t>
    </r>
    <r>
      <rPr>
        <sz val="10"/>
        <color rgb="FF0000FF"/>
        <rFont val="宋体"/>
        <charset val="134"/>
      </rPr>
      <t>城镇职工、下岗待业人员独生子女父母奖励6.17万元</t>
    </r>
    <r>
      <rPr>
        <sz val="10"/>
        <rFont val="宋体"/>
        <charset val="134"/>
      </rPr>
      <t>（</t>
    </r>
    <r>
      <rPr>
        <sz val="10"/>
        <color rgb="FFFF0000"/>
        <rFont val="宋体"/>
        <charset val="134"/>
      </rPr>
      <t>514人*120元</t>
    </r>
    <r>
      <rPr>
        <sz val="10"/>
        <rFont val="宋体"/>
        <charset val="134"/>
      </rPr>
      <t>），</t>
    </r>
    <r>
      <rPr>
        <sz val="10"/>
        <color rgb="FF0000FF"/>
        <rFont val="宋体"/>
        <charset val="134"/>
      </rPr>
      <t>企业、下岗、行政退休人员独生子女父母一次性三千元奖励30万</t>
    </r>
    <r>
      <rPr>
        <sz val="10"/>
        <rFont val="宋体"/>
        <charset val="134"/>
      </rPr>
      <t>（</t>
    </r>
    <r>
      <rPr>
        <sz val="10"/>
        <color rgb="FFFF0000"/>
        <rFont val="宋体"/>
        <charset val="134"/>
      </rPr>
      <t>200人*3000元</t>
    </r>
    <r>
      <rPr>
        <sz val="10"/>
        <rFont val="宋体"/>
        <charset val="134"/>
      </rPr>
      <t>），</t>
    </r>
    <r>
      <rPr>
        <sz val="10"/>
        <color rgb="FF0000FF"/>
        <rFont val="宋体"/>
        <charset val="134"/>
      </rPr>
      <t>独生子女特困家庭救助10万</t>
    </r>
    <r>
      <rPr>
        <sz val="10"/>
        <rFont val="宋体"/>
        <charset val="134"/>
      </rPr>
      <t>（</t>
    </r>
    <r>
      <rPr>
        <sz val="10"/>
        <color rgb="FFFF0000"/>
        <rFont val="宋体"/>
        <charset val="134"/>
      </rPr>
      <t>60人、根据困难情况给予救助、独生子女死亡家庭不低于2万元、伤残不低于1万元、应届毕业计生贫困家庭大学生不低于3000元</t>
    </r>
    <r>
      <rPr>
        <sz val="10"/>
        <rFont val="宋体"/>
        <charset val="134"/>
      </rPr>
      <t>）,</t>
    </r>
    <r>
      <rPr>
        <sz val="10"/>
        <color rgb="FF0000FF"/>
        <rFont val="宋体"/>
        <charset val="134"/>
      </rPr>
      <t>60周岁以上奖励扶助、特别扶助及手术并发症特别扶助115.12万</t>
    </r>
    <r>
      <rPr>
        <sz val="10"/>
        <rFont val="宋体"/>
        <charset val="134"/>
      </rPr>
      <t xml:space="preserve">（ </t>
    </r>
    <r>
      <rPr>
        <sz val="10"/>
        <color rgb="FFFF0000"/>
        <rFont val="宋体"/>
        <charset val="134"/>
      </rPr>
      <t>比例：中央50%省25%县25%。60周岁以上独生子父母3533人*960元*25%=84.8万、独生子女死亡的父母94人*8400元*25%=19.74万、独生子女伤残父母25人*6600元*25%=4.13万元，手术并发症二级8人*2400元*25%=0.48、三级199人*1200元*25%=5.97万元</t>
    </r>
    <r>
      <rPr>
        <sz val="10"/>
        <rFont val="宋体"/>
        <charset val="134"/>
      </rPr>
      <t>），</t>
    </r>
    <r>
      <rPr>
        <sz val="10"/>
        <color rgb="FF0000FF"/>
        <rFont val="宋体"/>
        <charset val="134"/>
      </rPr>
      <t>贫困18周岁以下农村独生子女参加新型农村合作医疗补贴16.2万</t>
    </r>
    <r>
      <rPr>
        <sz val="10"/>
        <rFont val="宋体"/>
        <charset val="134"/>
      </rPr>
      <t>（</t>
    </r>
    <r>
      <rPr>
        <sz val="10"/>
        <color rgb="FFFF0000"/>
        <rFont val="宋体"/>
        <charset val="134"/>
      </rPr>
      <t>独生子女1350人*120元</t>
    </r>
    <r>
      <rPr>
        <sz val="10"/>
        <rFont val="宋体"/>
        <charset val="134"/>
      </rPr>
      <t>），</t>
    </r>
    <r>
      <rPr>
        <sz val="10"/>
        <color rgb="FF0000FF"/>
        <rFont val="宋体"/>
        <charset val="134"/>
      </rPr>
      <t>贫困农村独生子女家庭参加新农保补贴95.75万</t>
    </r>
    <r>
      <rPr>
        <sz val="10"/>
        <rFont val="宋体"/>
        <charset val="134"/>
      </rPr>
      <t>（</t>
    </r>
    <r>
      <rPr>
        <sz val="10"/>
        <color rgb="FFFF0000"/>
        <rFont val="宋体"/>
        <charset val="134"/>
      </rPr>
      <t>60岁以上死亡或伤残540元*110人=5.94万、60岁以上正常的180元*3530人=63.54万、60岁以下的30元*8660人=25.98万,58人*50元=0.29万</t>
    </r>
    <r>
      <rPr>
        <sz val="10"/>
        <rFont val="宋体"/>
        <charset val="134"/>
      </rPr>
      <t>）</t>
    </r>
    <r>
      <rPr>
        <sz val="10"/>
        <color theme="8"/>
        <rFont val="宋体"/>
        <charset val="134"/>
      </rPr>
      <t>,</t>
    </r>
    <r>
      <rPr>
        <sz val="10"/>
        <color rgb="FF0000FF"/>
        <rFont val="宋体"/>
        <charset val="134"/>
      </rPr>
      <t>出生缺陷一级预防19.5万</t>
    </r>
    <r>
      <rPr>
        <sz val="10"/>
        <rFont val="宋体"/>
        <charset val="134"/>
      </rPr>
      <t>（</t>
    </r>
    <r>
      <rPr>
        <sz val="10"/>
        <color rgb="FFFF0000"/>
        <rFont val="宋体"/>
        <charset val="134"/>
      </rPr>
      <t>比例是中央50、省5、县45，按2013年新生婴儿出生数的80%计算是1800对夫妻，检查费是1800对*240元*45%</t>
    </r>
    <r>
      <rPr>
        <sz val="10"/>
        <rFont val="宋体"/>
        <charset val="134"/>
      </rPr>
      <t>），</t>
    </r>
    <r>
      <rPr>
        <sz val="10"/>
        <color rgb="FF0000FF"/>
        <rFont val="宋体"/>
        <charset val="134"/>
      </rPr>
      <t>独生子女死亡、伤残家庭护工保险5万元；独生子女、计生协会人员意外伤害保险5.5万元，民心工程15.84万元</t>
    </r>
    <r>
      <rPr>
        <sz val="10"/>
        <color theme="8"/>
        <rFont val="宋体"/>
        <charset val="134"/>
      </rPr>
      <t>（</t>
    </r>
    <r>
      <rPr>
        <sz val="10"/>
        <color rgb="FFFF0000"/>
        <rFont val="宋体"/>
        <charset val="134"/>
      </rPr>
      <t>服务人群农村妇女，生殖健康检查标准为7.2元/人年*4.4万人*50%</t>
    </r>
    <r>
      <rPr>
        <sz val="10"/>
        <color theme="8"/>
        <rFont val="宋体"/>
        <charset val="134"/>
      </rPr>
      <t>）</t>
    </r>
  </si>
  <si>
    <t>计生小组长及协管员工资54.48万元（小组长354人+协管员100人*100元*12月=54.48万），村计生办主任补贴（转移支付）34.2万（285人*100元*12月=34.2万），</t>
  </si>
  <si>
    <t>药监局专项15万元（食品药品监管经费）。</t>
  </si>
  <si>
    <t>药监局食品药品监管专项20万元（食品药品监管经费）。</t>
  </si>
  <si>
    <r>
      <rPr>
        <sz val="10"/>
        <color rgb="FF0033CC"/>
        <rFont val="宋体"/>
        <charset val="134"/>
      </rPr>
      <t>药监局食品药品监管专项20万元（</t>
    </r>
    <r>
      <rPr>
        <sz val="10"/>
        <color rgb="FFFF0000"/>
        <rFont val="宋体"/>
        <charset val="134"/>
      </rPr>
      <t>食品药品监管经费</t>
    </r>
    <r>
      <rPr>
        <sz val="10"/>
        <color rgb="FF0033CC"/>
        <rFont val="宋体"/>
        <charset val="134"/>
      </rPr>
      <t>）。</t>
    </r>
  </si>
  <si>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</si>
  <si>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</si>
  <si>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</si>
  <si>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</si>
  <si>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</si>
  <si>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</si>
  <si>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</si>
  <si>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</si>
  <si>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r>
      <rPr>
        <sz val="10"/>
        <color rgb="FF0033CC"/>
        <rFont val="宋体"/>
        <charset val="134"/>
      </rPr>
      <t>城乡居民基本医疗保险县配套2000万</t>
    </r>
    <r>
      <rPr>
        <sz val="10"/>
        <rFont val="宋体"/>
        <charset val="134"/>
      </rPr>
      <t>（</t>
    </r>
    <r>
      <rPr>
        <sz val="10"/>
        <color rgb="FFFF0000"/>
        <rFont val="宋体"/>
        <charset val="134"/>
      </rPr>
      <t>25.5万人*98元=2499万，含2016年城乡居民基本医疗保险县配套500万</t>
    </r>
    <r>
      <rPr>
        <sz val="10"/>
        <rFont val="宋体"/>
        <charset val="134"/>
      </rPr>
      <t>）；</t>
    </r>
  </si>
  <si>
    <t xml:space="preserve">       财政对新型农村合作医疗基金的补助</t>
  </si>
  <si>
    <t>财政补贴农村医疗县配套2352万（21万人参合人员医疗保险：财政负担320元（中央180元、省负担28元、县级每人负担112元。21*112=2352万元），</t>
  </si>
  <si>
    <t>财政补贴农村医疗县配套1816万【21万人参合人员医疗保险：共计560元,其中:财政负担410元,农民150元（中央234元、省负担35.2元、县级每人负担140.8元。20*140.8=2816万元）】，</t>
  </si>
  <si>
    <t xml:space="preserve">       财政对城镇居民基本医疗保险基金的补助</t>
  </si>
  <si>
    <t>城镇居民基本医疗保险347万（3.1万人*112元）；</t>
  </si>
  <si>
    <t>城镇居民基本医疗保险405.5万（28800人*140.8元）；</t>
  </si>
  <si>
    <t xml:space="preserve">       财政对其他基本医疗保险基金的补助</t>
  </si>
  <si>
    <t xml:space="preserve">     医疗救助</t>
  </si>
  <si>
    <t xml:space="preserve">       城乡医疗救助</t>
  </si>
  <si>
    <t>城镇医疗救助6万【（保民[2010]71号文规定辖区城镇人口不低于1元的标准安排医疗救助）6万人*1元】。贫困农村医疗救助22万【（保民[2010]71号文规定辖区城镇人口不低于1元的标准安排医疗救助）22万人*1元】。</t>
  </si>
  <si>
    <r>
      <rPr>
        <sz val="10"/>
        <color rgb="FF0033CC"/>
        <rFont val="宋体"/>
        <charset val="134"/>
      </rPr>
      <t>城乡居民重残人员医疗保险个人缴费补助18.4万元</t>
    </r>
    <r>
      <rPr>
        <sz val="10"/>
        <color theme="8"/>
        <rFont val="宋体"/>
        <charset val="134"/>
      </rPr>
      <t>[</t>
    </r>
    <r>
      <rPr>
        <sz val="10"/>
        <color rgb="FFFF0000"/>
        <rFont val="宋体"/>
        <charset val="134"/>
      </rPr>
      <t>（3286人*（160*60%-40元）]，</t>
    </r>
    <r>
      <rPr>
        <sz val="10"/>
        <color rgb="FF0033CC"/>
        <rFont val="宋体"/>
        <charset val="134"/>
      </rPr>
      <t>城乡居民低保五保人员医疗保险个人缴费补助332.8（</t>
    </r>
    <r>
      <rPr>
        <sz val="10"/>
        <color rgb="FFFF0000"/>
        <rFont val="宋体"/>
        <charset val="134"/>
      </rPr>
      <t>低保26010人*120元+五保1721人*120元）,</t>
    </r>
  </si>
  <si>
    <t xml:space="preserve">       疾病应急救助</t>
  </si>
  <si>
    <t>重特大疾病救助基金84万（按城乡人口数每人每年3元，全县28万元人*3元=84万元）</t>
  </si>
  <si>
    <t xml:space="preserve">       其他医疗救助支出</t>
  </si>
  <si>
    <t xml:space="preserve">     优抚对象医疗</t>
  </si>
  <si>
    <t xml:space="preserve">       优抚对象医疗补助</t>
  </si>
  <si>
    <t>烈免费2万（老荣退军人和军烈属医疗补助），</t>
  </si>
  <si>
    <r>
      <rPr>
        <sz val="10"/>
        <color rgb="FF0033CC"/>
        <rFont val="宋体"/>
        <charset val="134"/>
      </rPr>
      <t>烈免费2万</t>
    </r>
    <r>
      <rPr>
        <sz val="10"/>
        <rFont val="宋体"/>
        <charset val="134"/>
      </rPr>
      <t>（</t>
    </r>
    <r>
      <rPr>
        <sz val="10"/>
        <color rgb="FFFF0000"/>
        <rFont val="宋体"/>
        <charset val="134"/>
      </rPr>
      <t>老荣退军人和军烈属医疗补助</t>
    </r>
    <r>
      <rPr>
        <sz val="10"/>
        <rFont val="宋体"/>
        <charset val="134"/>
      </rPr>
      <t>）</t>
    </r>
  </si>
  <si>
    <t xml:space="preserve">       其他优抚对象医疗补助</t>
  </si>
  <si>
    <t>新农合：票据1.2万，专用软件系统维护使用费3.6万，网络服务费5.58万，电脑耗材6万（专用打印纸、墨、色纸、票据打印纸、打印机2台、更换机房电池等），更换机房硬件设备7万元（全县新农合机房防护地板及线路设备已使用7年，正常寿命5年，现已破损急需更换，另需增加三层交换机1台，需2万元。），新农合专项16.6万(工资性补贴)，新农合探视费2万；生育保险财政补助57.6万（年工资总额19200万*0.3%）；</t>
  </si>
  <si>
    <t>1-6级伤残军人医疗保险70万,红十字会救助50万元.</t>
  </si>
  <si>
    <t>1-6级伤残军人医疗保险70万元,红十字会救助50万元.</t>
  </si>
  <si>
    <t>环保局工作经费520万元。</t>
  </si>
  <si>
    <t>环境空气自动监测第三方运营费20万,环境监测站运行费50万元（17名自收自支人员*3000元*12个月，环境监测仪器鉴定费、损耗费、修理费、药剂费、运行费、新购置仪器经费等20万）:</t>
  </si>
  <si>
    <r>
      <rPr>
        <sz val="10"/>
        <color rgb="FF0033CC"/>
        <rFont val="宋体"/>
        <charset val="134"/>
      </rPr>
      <t>环境空气自动监测第三方运营费20万</t>
    </r>
    <r>
      <rPr>
        <sz val="10"/>
        <rFont val="宋体"/>
        <charset val="134"/>
      </rPr>
      <t>,</t>
    </r>
  </si>
  <si>
    <t>大气污染治理50万元（主要用于提前淘汰黄标车财政补贴），</t>
  </si>
  <si>
    <r>
      <rPr>
        <sz val="10"/>
        <color rgb="FF0033CC"/>
        <rFont val="宋体"/>
        <charset val="134"/>
      </rPr>
      <t>大气污染治理260万元【</t>
    </r>
    <r>
      <rPr>
        <sz val="10"/>
        <color rgb="FFFF0000"/>
        <rFont val="宋体"/>
        <charset val="134"/>
      </rPr>
      <t>主要用于提前淘汰黄标车财政补贴,</t>
    </r>
    <r>
      <rPr>
        <sz val="10"/>
        <color rgb="FFCC3300"/>
        <rFont val="宋体"/>
        <charset val="134"/>
      </rPr>
      <t>监测站检测经费、办公费(专项监测经费按每季监督性监测一次，每年监测四次，其中包括对我县地表水3个断面、集中式饮用水2个点位、县内5家重点污染源的监测。2、监测办公经费包括电脑、扫描仪、照相机等)</t>
    </r>
    <r>
      <rPr>
        <sz val="10"/>
        <rFont val="宋体"/>
        <charset val="134"/>
      </rPr>
      <t>】</t>
    </r>
  </si>
  <si>
    <t>污水处理厂托管费补贴168万【污水处理厂运转经费需240万-按自来水收取水费推算征收排污费72万(233万吨*0.75元*50%）】；解决污水处理厂以前年度欠账24.89万元；</t>
  </si>
  <si>
    <t xml:space="preserve">污水处理厂运营费323万元【按保底水量1.25万吨/天*吨水费用1.18元/吨*365天=538.38万元,实际安排323万元(按2015年实际处理污水量计算,其中;2015年安排托管费168万元,追加50万元,拖欠46万元,自来水公司征收污水处理费59万元)】,
</t>
  </si>
  <si>
    <t xml:space="preserve">
</t>
  </si>
  <si>
    <t>公路两侧卫生25万（原保洁员42名*500元*12月=25万）,垃圾填埋场运行费用70万元；</t>
  </si>
  <si>
    <t>公路两侧卫生25万（原保洁员42名*500元*12月=25万）,垃圾填埋场运行费用110万元(垃圾填埋场PPT全年运行费用110万元)；</t>
  </si>
  <si>
    <r>
      <rPr>
        <sz val="10"/>
        <color rgb="FF0000FF"/>
        <rFont val="宋体"/>
        <charset val="134"/>
      </rPr>
      <t>公路两侧卫生10万（</t>
    </r>
    <r>
      <rPr>
        <sz val="10"/>
        <color rgb="FFFF0000"/>
        <rFont val="宋体"/>
        <charset val="134"/>
      </rPr>
      <t>原保洁员42名*500元*12月=25万</t>
    </r>
    <r>
      <rPr>
        <sz val="10"/>
        <color rgb="FF0000FF"/>
        <rFont val="宋体"/>
        <charset val="134"/>
      </rPr>
      <t>）,</t>
    </r>
  </si>
  <si>
    <t>排污费576万；</t>
  </si>
  <si>
    <t>排污费360万(自收自支人员工资360万元)；</t>
  </si>
  <si>
    <r>
      <rPr>
        <sz val="10"/>
        <color rgb="FF0000FF"/>
        <rFont val="宋体"/>
        <charset val="134"/>
      </rPr>
      <t>污染源自动监控平台建设172万元</t>
    </r>
    <r>
      <rPr>
        <sz val="10"/>
        <rFont val="宋体"/>
        <charset val="134"/>
      </rPr>
      <t>（</t>
    </r>
    <r>
      <rPr>
        <sz val="10"/>
        <color rgb="FFFF0000"/>
        <rFont val="宋体"/>
        <charset val="134"/>
      </rPr>
      <t>按照保定市环保局《关于加快推进县级污染源自动监控平台建设工作的通知》的要求，为加强对辖区内重点企业重点区域的监管，实现对重点企业重点区域的实时、全覆盖监控，需设监测自动水站共需294万元,正在走程序</t>
    </r>
    <r>
      <rPr>
        <sz val="10"/>
        <rFont val="宋体"/>
        <charset val="134"/>
      </rPr>
      <t>），</t>
    </r>
    <r>
      <rPr>
        <sz val="10"/>
        <color rgb="FF0033CC"/>
        <rFont val="宋体"/>
        <charset val="134"/>
      </rPr>
      <t>垃圾填埋场运行费用170万元</t>
    </r>
    <r>
      <rPr>
        <sz val="10"/>
        <rFont val="宋体"/>
        <charset val="134"/>
      </rPr>
      <t>(</t>
    </r>
    <r>
      <rPr>
        <sz val="10"/>
        <color rgb="FFFF0000"/>
        <rFont val="宋体"/>
        <charset val="134"/>
      </rPr>
      <t>垃圾填埋场PPT全年运行费用110万元</t>
    </r>
    <r>
      <rPr>
        <sz val="10"/>
        <rFont val="宋体"/>
        <charset val="134"/>
      </rPr>
      <t>)；</t>
    </r>
    <r>
      <rPr>
        <sz val="10"/>
        <color rgb="FF0000FF"/>
        <rFont val="宋体"/>
        <charset val="134"/>
      </rPr>
      <t>污水处理厂正常运营费465.38万元</t>
    </r>
    <r>
      <rPr>
        <sz val="10"/>
        <rFont val="宋体"/>
        <charset val="134"/>
      </rPr>
      <t>【</t>
    </r>
    <r>
      <rPr>
        <sz val="10"/>
        <color rgb="FFFF0000"/>
        <rFont val="宋体"/>
        <charset val="134"/>
      </rPr>
      <t>按保底水量1.25万吨/天*吨水费用1.18元/吨*365天=538.38万元,减自来水公司征收污水处理费73万元</t>
    </r>
    <r>
      <rPr>
        <sz val="10"/>
        <rFont val="宋体"/>
        <charset val="134"/>
      </rPr>
      <t>】,</t>
    </r>
    <r>
      <rPr>
        <sz val="10"/>
        <color rgb="FF0000FF"/>
        <rFont val="宋体"/>
        <charset val="134"/>
      </rPr>
      <t>住建局拒马河污水管道工程款50万元(</t>
    </r>
    <r>
      <rPr>
        <sz val="10"/>
        <color rgb="FFFF0000"/>
        <rFont val="宋体"/>
        <charset val="134"/>
      </rPr>
      <t>项目中标价140.51万元，80%价款为112.41万元</t>
    </r>
    <r>
      <rPr>
        <sz val="10"/>
        <color rgb="FF0000FF"/>
        <rFont val="宋体"/>
        <charset val="134"/>
      </rPr>
      <t>)。垃圾填埋场项目拖欠工程款80万元（</t>
    </r>
    <r>
      <rPr>
        <sz val="10"/>
        <color rgb="FF800080"/>
        <rFont val="宋体"/>
        <charset val="134"/>
      </rPr>
      <t>此款已拨付</t>
    </r>
    <r>
      <rPr>
        <sz val="10"/>
        <color rgb="FF0000FF"/>
        <rFont val="宋体"/>
        <charset val="134"/>
      </rPr>
      <t>）</t>
    </r>
  </si>
  <si>
    <r>
      <rPr>
        <sz val="10"/>
        <color rgb="FF0000FF"/>
        <rFont val="宋体"/>
        <charset val="134"/>
      </rPr>
      <t>住建局垃圾场进场路抢修工程款4.93万元（</t>
    </r>
    <r>
      <rPr>
        <sz val="10"/>
        <color rgb="FFFF0000"/>
        <rFont val="宋体"/>
        <charset val="134"/>
      </rPr>
      <t>提意见列入2017年预算</t>
    </r>
    <r>
      <rPr>
        <sz val="10"/>
        <color rgb="FF0000FF"/>
        <rFont val="宋体"/>
        <charset val="134"/>
      </rPr>
      <t>），住建局垃圾场混凝土围挡支座工程款4.01万元（</t>
    </r>
    <r>
      <rPr>
        <sz val="10"/>
        <color rgb="FFFF0000"/>
        <rFont val="宋体"/>
        <charset val="134"/>
      </rPr>
      <t>提意见列入2017年预算</t>
    </r>
    <r>
      <rPr>
        <sz val="10"/>
        <color rgb="FF0000FF"/>
        <rFont val="宋体"/>
        <charset val="134"/>
      </rPr>
      <t>），</t>
    </r>
  </si>
  <si>
    <r>
      <rPr>
        <sz val="10"/>
        <color rgb="FF0000FF"/>
        <rFont val="宋体"/>
        <charset val="134"/>
      </rPr>
      <t>住建局湿地公园基础设施维护工程款208.84万元</t>
    </r>
    <r>
      <rPr>
        <sz val="10"/>
        <rFont val="宋体"/>
        <charset val="134"/>
      </rPr>
      <t>(</t>
    </r>
    <r>
      <rPr>
        <sz val="10"/>
        <color rgb="FFFF0000"/>
        <rFont val="宋体"/>
        <charset val="134"/>
      </rPr>
      <t>此项目中标价448.55万元,安排80%工程款358.84万元</t>
    </r>
    <r>
      <rPr>
        <sz val="10"/>
        <rFont val="宋体"/>
        <charset val="134"/>
      </rPr>
      <t>).</t>
    </r>
  </si>
  <si>
    <t>白石山镇垃圾清理专项20万元,18个乡镇农村环境治理专项36万元.</t>
  </si>
  <si>
    <t>洁净型煤补贴30万元，</t>
  </si>
  <si>
    <t>住建局项目前期费用28.7万元,住建局支付两个会计事务所审查账目费用15万（领导批示）</t>
  </si>
  <si>
    <r>
      <rPr>
        <sz val="10"/>
        <color rgb="FF0000FF"/>
        <rFont val="宋体"/>
        <charset val="134"/>
      </rPr>
      <t>县城项目建设牌匾、展牌、资料印刷费等20万元，2012年农民工受伤资金10万元（</t>
    </r>
    <r>
      <rPr>
        <sz val="10"/>
        <color rgb="FFFF0000"/>
        <rFont val="宋体"/>
        <charset val="134"/>
      </rPr>
      <t>法院调解由住建局一次性赔偿原告45万元，案件受理费0.44万元，共计45.44万元，2015年4月已拨付10万元,目前剩余35.44万元,本次调整预算安排10万元,尚欠25.44万），</t>
    </r>
  </si>
  <si>
    <t>房地产交易信息74万元(根据住建部通知要求、实现网签业务系统统一覆盖全行政区域、全面实施新建商品房，存量房买卖合同网签备案制度,网签业务信息系统建设65万元、网络租用1万、系统维护8万元。)。</t>
  </si>
  <si>
    <t>城市规划专项经费95万元。</t>
  </si>
  <si>
    <t>各项规划编制费653.68万元【其中:1、涞源县全域规划编制费300万元。2、涞源县中心城区总体城市设计编制费103.44万元（3万元／平方公里×86.2平方公里×40％﹦103.44万元）。3、近期建设规划编制费103.44万元（3万元／平方公里×86.2平方公里×40％﹦103.44万元）。4、全县城镇空间发展战略规划编制费51.7万元（1.1万元／万人×47万人﹦51.7万元）。5、美丽乡村规划编制费560万元。其中：区片重点村6个和风凉沟村420万元（60万元／村×7村﹦420万元）， 省一般重点村14个140万元(10万元／村×14村﹦140万元)。6、白石山美丽乡村片区规划编制费250万元（省级重点）。7、涞源县中心城区控制性详细规划编制费250万元。8、涞源县高新技术产业园区50平方公里地形图测绘费35.1万元（此项目115.1万元，2014年已付80万元）】。</t>
  </si>
  <si>
    <t>各项规划编制设计及平台建设费800万元</t>
  </si>
  <si>
    <t>冀财预[2014]71号文2014年均衡转支（县城建设）1000万元,冀财预[2014]346号2015年均衡转支（县城建设）1000万元,住建局解决拖欠泰和建筑公司行政办公大厅工程款96.85万元,</t>
  </si>
  <si>
    <r>
      <rPr>
        <sz val="10"/>
        <color rgb="FF0000FF"/>
        <rFont val="宋体"/>
        <charset val="134"/>
      </rPr>
      <t>市政工程款1500万元（</t>
    </r>
    <r>
      <rPr>
        <sz val="10"/>
        <color rgb="FFC60ABD"/>
        <rFont val="宋体"/>
        <charset val="134"/>
      </rPr>
      <t>含已拨付450万元</t>
    </r>
    <r>
      <rPr>
        <sz val="10"/>
        <color rgb="FF0000FF"/>
        <rFont val="宋体"/>
        <charset val="134"/>
      </rPr>
      <t>）,创建园林城市及绿化500万元。住建局原白石山景观大道工程款500万元（</t>
    </r>
    <r>
      <rPr>
        <sz val="10"/>
        <color rgb="FFFF0000"/>
        <rFont val="宋体"/>
        <charset val="134"/>
      </rPr>
      <t>2014年确定项目，该工程没有招标手续，2015年9月经政府会议研究决定，由住建局、财政局、审计局、纪检委联合对工程进行核验，后委托保定中盛信达工程造价咨询有限公司对工程结算进行审计，造价1971.0888万元，2017年预算安排500万元，</t>
    </r>
    <r>
      <rPr>
        <sz val="10"/>
        <color rgb="FFCC00CC"/>
        <rFont val="宋体"/>
        <charset val="134"/>
      </rPr>
      <t>2017.1.17日拨住建局300万元</t>
    </r>
    <r>
      <rPr>
        <sz val="10"/>
        <color rgb="FF0000FF"/>
        <rFont val="宋体"/>
        <charset val="134"/>
      </rPr>
      <t>），住建局景观大道拆迁补偿款114万元（</t>
    </r>
    <r>
      <rPr>
        <sz val="10"/>
        <color rgb="FFFF0000"/>
        <rFont val="宋体"/>
        <charset val="134"/>
      </rPr>
      <t>总计需拨付984万元，减已拨付500+200+170万=870万元，尚欠114万元</t>
    </r>
    <r>
      <rPr>
        <sz val="10"/>
        <color rgb="FF0000FF"/>
        <rFont val="宋体"/>
        <charset val="134"/>
      </rPr>
      <t>）；住建局支付112国道改造工程拆迁安置楼返迁户临时安置补助费41.16万元（</t>
    </r>
    <r>
      <rPr>
        <sz val="10"/>
        <color rgb="FFCC00CC"/>
        <rFont val="宋体"/>
        <charset val="134"/>
      </rPr>
      <t>此款1.17日已拨付</t>
    </r>
    <r>
      <rPr>
        <sz val="10"/>
        <color rgb="FF0000FF"/>
        <rFont val="宋体"/>
        <charset val="134"/>
      </rPr>
      <t>）；住建局“7.21”白石山片区审计咨询费2.8万元。住建局城区树木修剪工程资金5.8万元。国资办注入城投公司资本金30309万元（</t>
    </r>
    <r>
      <rPr>
        <sz val="10"/>
        <color rgb="FFC60ABD"/>
        <rFont val="宋体"/>
        <charset val="134"/>
      </rPr>
      <t>此款已拨付2.5亿，</t>
    </r>
    <r>
      <rPr>
        <sz val="10"/>
        <color rgb="FFFF0000"/>
        <rFont val="宋体"/>
        <charset val="134"/>
      </rPr>
      <t>偿还林业局注入资本金5309万元未拨付</t>
    </r>
    <r>
      <rPr>
        <sz val="10"/>
        <color rgb="FF0000FF"/>
        <rFont val="宋体"/>
        <charset val="134"/>
      </rPr>
      <t>）。</t>
    </r>
  </si>
  <si>
    <t>城市建设及偿还贷款本息2715万元（偿还农发行贷款本金2000万，利息1.1亿元*6.55%年利率=715万），住建局城区道路主要节点设置风景石所需资金12万,</t>
  </si>
  <si>
    <t>城市建设及偿还贷款利息357万元（偿还农发行贷款本金2000万用政府债券，利息7000万元*5.1%年利率=357万），滨湖新区建设水利贷款还利息321.3万元(偿还农发行贷款本金1700万用政府债券，利息6300万元*5.1%年利率=321.3万,共计678.3万元）,</t>
  </si>
  <si>
    <r>
      <rPr>
        <sz val="10"/>
        <color rgb="FF0033CC"/>
        <rFont val="宋体"/>
        <charset val="134"/>
      </rPr>
      <t>偿还滨湖新区建设水利贷款还本金2000万元</t>
    </r>
    <r>
      <rPr>
        <sz val="10"/>
        <rFont val="宋体"/>
        <charset val="134"/>
      </rPr>
      <t>,</t>
    </r>
    <r>
      <rPr>
        <sz val="10"/>
        <color rgb="FF0000FF"/>
        <rFont val="宋体"/>
        <charset val="134"/>
      </rPr>
      <t>全县路灯亮化电费及维护费335万元（</t>
    </r>
    <r>
      <rPr>
        <sz val="10"/>
        <color rgb="FFFF0000"/>
        <rFont val="宋体"/>
        <charset val="134"/>
      </rPr>
      <t>县城城区内路灯电费220万元，楼体亮化230万元；景观大道两侧亮化电费55万元，路灯电费95万元；县城及景观大道路灯维护费180万元，剔除城市基础设施配套费安排支出200万元和城市公用事业附加245万元后，安排亮化资金335万元），</t>
    </r>
    <r>
      <rPr>
        <sz val="10"/>
        <color rgb="FF0000FF"/>
        <rFont val="宋体"/>
        <charset val="134"/>
      </rPr>
      <t>游客服务中心政府购买服务资金2000万元（</t>
    </r>
    <r>
      <rPr>
        <sz val="10"/>
        <color rgb="FFFF0000"/>
        <rFont val="宋体"/>
        <charset val="134"/>
      </rPr>
      <t>共计需购买资金万元，已支付万元，尚欠万元</t>
    </r>
    <r>
      <rPr>
        <sz val="10"/>
        <color rgb="FF0000FF"/>
        <rFont val="宋体"/>
        <charset val="134"/>
      </rPr>
      <t>）。住建局城区安置片区风景园林设计费50万元。</t>
    </r>
  </si>
  <si>
    <t>市场服务中心四名副科工资补贴10万；行政执法局经费1093.74万元。1、人员经费815.99万，其中：①自收自支人员92人工资及五险349.53万【其中：原环卫处人员27人月工资75662元*12个月=90.79万,加五险62053元/月*26.3%*12个月+96元*27人=19.84万；住建局划转人员65人月工资16.37万元*12个月=196.4万,加五险13.253元/月*26.3%*12个月+96元*65人=42.5万】；②环卫临时工193人工资466.46万元【工资：2014年男工：114人*1500元/月*12月=205.2万元；女工：56人*1500元*12月=100.8万；司机：23人*1700元/月*12月=46.92万；工伤保险 ：193人*1977.1*1%*12月=4.58万；补充保险193人*30元=0.58万；清理城区15村包关人员月工资5.03万元*12月=60.36万 ,2013年欠缴养老保险480240元】。2、环卫费用304.58万元【①垃圾清运车费用134.46万元【时代金刚518型号10辆，每天每辆用柴油12公升，计120公升,五征三轮4辆，每天每辆用柴油6公升，计24公升。铲车1辆，每天用柴油30公升，计30公升。福田双排1辆，每天用柴油10公升，计10公升。洗扫车2辆，2013年购买，每天用柴油60公升，计120公升。勾臂车2辆，2013年购买，每天用柴油8公升，计16公升。摆臂车2辆，2013年购买，每天用柴油26公升，计52公升。年用油133920公升，柴油均价7.8元，7.8×133920公升=1044576元，修车费：300000元（包括脚蹬三轮车修车费）】；②材料费33.41万元；③劳保13.36万元；④清淤除脏费20.4万元；⑤环卫设备购置费 102.95万元（政府批办单【433】号，需支付247.9万元，2013年已支付144.95万元，2014年支付102.95万元】；3、冬季取暖费5.17万元(含四个公厕取暖费1.8万)；4、公用经费13万元【其中：①水电费3.8万元；②办公用品费6.2万元；③差旅费3万元】；5、城市管理用车费用22万元【城管面包车8辆、环卫面包车2辆，上海大众（志骏）1辆】；6、公厕 11万元【①水费10万元，②清洁用具1万元】；7、计划全年收费收入78万【注：按照2011—2013年平均值估算全年收费金额为78万元，另住建局负担原住建局划转至执法局65人工资和保险的70%部分167万元，此数从住建局补助经费中列支】。市场服务中心环卫专项27.16万（22名临时
工*1500元*12月=39.6万，22名临时工工伤保险*1977.1*1%*12月=0.52万，车辆用油8.28万，车辆维修3.5万，车辆保险0.5万，购置清
洁工具1.44万，劳保1.32万，下水道维修7.2万，扣除收费35.2万）；</t>
  </si>
  <si>
    <t>行政执法局环境卫生专项经费1126.43万元。【1、人员经费938.69万，其中：①自收自支人员工资及保险586.49万,其中:工资88人工资月工资333315元*12月=400万,2016年88人四险月33.33万元*26.8%*12月=107.2万,大额医保88人*96元/年=8448元,2016年防署取暖费88人*1420元=12.5万元,补充保险:90×30人=2700元，2015年欠缴养老保险90人月工资273611×20％×12月=656666.4元 ；②环卫临时工193人工资352.21万元【工资：2016年193人*1200元/月*12月=277.92万元；工伤保险 ：193人*2312*1%*12月=5.35万；补充保险193人*30元=0.58万；清理城区15村包关人员月工资5.03万元*12月=60.36万,环卫工人过节双薪8万元】。2、环卫费用175.48万元,其中:垃圾清运车费用93.51万元【时代金刚518型号6辆(需大修4辆)，每天每辆用柴油12公升，计72公升,五征三轮2辆，每天每辆用柴油6公升，计12公升。铲车1辆，每天用柴油30公升。福田双排1辆，每天用柴油10公升。洗扫车2辆，每天用柴油60公升，计120公升。勾臂车2辆，每天用柴油8公升，计16公升。摆臂车2辆，每天用柴油26公升，计52公升,雾炮车1辆、每天用柴油30公升。垃圾压缩车1辆、每天用柴油25公升。洒水车1辆、每天用柴油60公升。年用油155855公升，柴油均价6元，6元×155855公升=93.51万元】;修车费：20万元（包括脚蹬三轮车修车费）,材料费33.41万元；劳保13.36万元；清淤除脏费15.2万元】；3、公厕 12.26万元【①水费10万元，②清洁用具1万元,②公厕取暖费1.26万】】；数定化城管系统平台建设104万元(共计需369万,2015年已支付80万元,2016年支付建设费用的50%既104万此款从其自身收入中解决,2017年支付剩余部分款),市场服务中心1名副科工资补贴2.5万；市场服务中心环卫专项25.5万（22名临时工*1500元*12月=39.6万，22名临时工工伤保险*2312*1%*12月=0.61万，车辆用油8.28万，车辆维修3.5万，车辆保险0.5万，购置清洁工具1.44万，劳保1.32万，下水道维修7.2万，计62.45万元,扣除收费36.95万）；</t>
  </si>
  <si>
    <r>
      <rPr>
        <sz val="10"/>
        <color rgb="FF0033CC"/>
        <rFont val="宋体"/>
        <charset val="134"/>
      </rPr>
      <t>住建局湿地公园垃圾清理费用24.5953万元（</t>
    </r>
    <r>
      <rPr>
        <sz val="10"/>
        <color rgb="FFFF0000"/>
        <rFont val="宋体"/>
        <charset val="134"/>
      </rPr>
      <t>已评审</t>
    </r>
    <r>
      <rPr>
        <sz val="10"/>
        <color rgb="FF0033CC"/>
        <rFont val="宋体"/>
        <charset val="134"/>
      </rPr>
      <t>），行政执法局环境卫生专项经费386.89万元</t>
    </r>
    <r>
      <rPr>
        <sz val="10"/>
        <rFont val="宋体"/>
        <charset val="134"/>
      </rPr>
      <t>【</t>
    </r>
    <r>
      <rPr>
        <sz val="10"/>
        <color rgb="FFFF0000"/>
        <rFont val="宋体"/>
        <charset val="134"/>
      </rPr>
      <t>自收自支人员工资及保险386.89万,其中:工资88人工资月工资316443元*12月=380万,88人奖励性绩效年81万元,2017年88人四险月31.65万元*26.8%*12月=101.8万,大额医保88人*96元/年=8448元,2017年防署取暖费88人*1420元=12.5万元,补充保险:90×30人=2700元.合计576.42万元,减人员预算安排189.53万元,专项安排386.89万元】；</t>
    </r>
    <r>
      <rPr>
        <sz val="10"/>
        <color rgb="FF0000FF"/>
        <rFont val="宋体"/>
        <charset val="134"/>
      </rPr>
      <t>政府补贴县社土产小区取暖资金10万元。市场服务中心环卫专项28万</t>
    </r>
    <r>
      <rPr>
        <sz val="10"/>
        <color rgb="FFFF0000"/>
        <rFont val="宋体"/>
        <charset val="134"/>
      </rPr>
      <t>（22名临时工*1500元*12月=39.6万，22名临时工工伤保险*2312*1%*12月=0.61万）；</t>
    </r>
    <r>
      <rPr>
        <sz val="10"/>
        <color rgb="FF0000FF"/>
        <rFont val="宋体"/>
        <charset val="134"/>
      </rPr>
      <t>2017年应支付数字化城管建设费用尾款89.344万元</t>
    </r>
    <r>
      <rPr>
        <sz val="10"/>
        <color rgb="FFFF0000"/>
        <rFont val="宋体"/>
        <charset val="134"/>
      </rPr>
      <t>（根据政府办批件（2015）关于数字化城管系统平台建设费用拨付的请示编号733号），</t>
    </r>
    <r>
      <rPr>
        <sz val="10"/>
        <color rgb="FF0000FF"/>
        <rFont val="宋体"/>
        <charset val="134"/>
      </rPr>
      <t>2017年数字化平台网络运行费28.608万元</t>
    </r>
    <r>
      <rPr>
        <sz val="10"/>
        <color rgb="FFCC00CC"/>
        <rFont val="宋体"/>
        <charset val="134"/>
      </rPr>
      <t>（</t>
    </r>
    <r>
      <rPr>
        <sz val="10"/>
        <color rgb="FFFF0000"/>
        <rFont val="宋体"/>
        <charset val="134"/>
      </rPr>
      <t>政府批办件（2015）关于拨付数字化城管平台2015—2016年度运行费用的请示编号924号</t>
    </r>
    <r>
      <rPr>
        <sz val="10"/>
        <color rgb="FFCC00CC"/>
        <rFont val="宋体"/>
        <charset val="134"/>
      </rPr>
      <t>），</t>
    </r>
    <r>
      <rPr>
        <sz val="10"/>
        <color rgb="FF0000FF"/>
        <rFont val="宋体"/>
        <charset val="134"/>
      </rPr>
      <t>数字化城管室外高清球机电费3.5万元；城乡环卫市场化特许经营协议城乡环境卫生1500万元</t>
    </r>
    <r>
      <rPr>
        <sz val="10"/>
        <color rgb="FFCC00CC"/>
        <rFont val="宋体"/>
        <charset val="134"/>
      </rPr>
      <t>（</t>
    </r>
    <r>
      <rPr>
        <sz val="10"/>
        <color rgb="FFFF0000"/>
        <rFont val="宋体"/>
        <charset val="134"/>
      </rPr>
      <t>2017年1月1日起，按照招投标程序，预计一年费用约2000万元左右）</t>
    </r>
    <r>
      <rPr>
        <sz val="10"/>
        <color rgb="FFCC00CC"/>
        <rFont val="宋体"/>
        <charset val="134"/>
      </rPr>
      <t>，</t>
    </r>
    <r>
      <rPr>
        <sz val="10"/>
        <color rgb="FF0000FF"/>
        <rFont val="宋体"/>
        <charset val="134"/>
      </rPr>
      <t>租房费27万元，公共厕所水费10万元，住建局公厕冬季取暖费10万元。</t>
    </r>
  </si>
  <si>
    <t>农业局房屋修缮10万（2013年已从财政借款）；</t>
  </si>
  <si>
    <t>农业技术推广及病虫害防治等工作经费73万【[农业技术推广、农业防雹及病虫害防治（重点用于工资性补贴：（39人*1752元/月人+500元/月、人*12）-16万罚没*85%=76万-农机具购置补贴3万）】，农业局技术推广人员医疗保险费8万,种子公司补助25万（定额补贴20万，救灾种子储备5万），2013年农业技术推广缺口13万（已提意见的2013年人员补贴），</t>
  </si>
  <si>
    <t>农业技术推广及病虫害防治等工作经费178万元【农业技术推广、农业防雹及病虫害防治（重点用于工资性补贴：34人,月工资122395元*12月=146.87万元(不含奖励性绩效),养老医疗工伤生育保险月26927元*12个月万元=32.31万,全年奖励性绩效32.72万元,共计211.9万*70%=148.33万）,2015年拖欠3个月工资30万元】,种子公司补助25万（定额补贴20万，救灾种子储备5万），农机具购置补贴工作经费2万元。冀农计发（2014）145号测土配方施肥19.16万元,冀财农（2014）54、142号农技推广经费40万元,冀财农（2014）160号农机深松5.85万元,冀财预（2013）342号农业技术推广体系建设49万元,</t>
  </si>
  <si>
    <r>
      <rPr>
        <sz val="10"/>
        <color rgb="FF0033CC"/>
        <rFont val="宋体"/>
        <charset val="134"/>
      </rPr>
      <t>农业技术推广及病虫害防治等工作经费131.68万元</t>
    </r>
    <r>
      <rPr>
        <sz val="10"/>
        <rFont val="宋体"/>
        <charset val="134"/>
      </rPr>
      <t>【</t>
    </r>
    <r>
      <rPr>
        <sz val="10"/>
        <color rgb="FFFF0000"/>
        <rFont val="宋体"/>
        <charset val="134"/>
      </rPr>
      <t>农业技术推广、农业防雹及病虫害防治（重点用于工资性补贴：34人月工资137167元*12月=164.6万元(不含奖励性绩效),养老医疗工伤生育保险及职业年金41150元/月*12个月万元=49.38万,共计213.98万,减人员预算已安排82.3万元，专项安排131.68万</t>
    </r>
    <r>
      <rPr>
        <sz val="10"/>
        <rFont val="宋体"/>
        <charset val="134"/>
      </rPr>
      <t>】,</t>
    </r>
    <r>
      <rPr>
        <sz val="10"/>
        <color rgb="FF0000FF"/>
        <rFont val="宋体"/>
        <charset val="134"/>
      </rPr>
      <t>种子公司补助25万</t>
    </r>
    <r>
      <rPr>
        <sz val="10"/>
        <rFont val="宋体"/>
        <charset val="134"/>
      </rPr>
      <t>（</t>
    </r>
    <r>
      <rPr>
        <sz val="10"/>
        <color rgb="FFFF0000"/>
        <rFont val="宋体"/>
        <charset val="134"/>
      </rPr>
      <t>定额补贴20万，救灾种子储备5万</t>
    </r>
    <r>
      <rPr>
        <sz val="10"/>
        <rFont val="宋体"/>
        <charset val="134"/>
      </rPr>
      <t>），</t>
    </r>
    <r>
      <rPr>
        <sz val="10"/>
        <color rgb="FF0000FF"/>
        <rFont val="宋体"/>
        <charset val="134"/>
      </rPr>
      <t>农机具购置补贴工作经费2万元。2016年农村高效清洁燃烧炉具县级配套资金10万元，</t>
    </r>
  </si>
  <si>
    <t>动检站补贴125万【（38名防检员*全额工资2852元/月*12月=130万）+（四险106.5万*26.3%=28万）-收费33万】，动物检疫电子出证系统10万(政府批示),乡镇报检点5万(政府批示),乡镇动检站工作经费11.8万（公用经费：38人*0.1万、车辆经费：8辆*1万），乡镇动检站取暖费4万（8个站*0.5万），村级协防员工资县配套7.08万，生猪无害化处理县配套2万,畜牧防疫27万（含疫苗、等重大检测)，</t>
  </si>
  <si>
    <t>动检站补贴309万【（50名防检员,其中:23自收自支*全额工资3315元/月*12月=91.5万,27名差额*全额工资3897元/月*12月=126.26万）+全年23名自收自支奖励性绩效22.06万+全年27名差额奖励性绩效25.3万+（养老医疗工伤生育险3629元*50人*12月*26.8%=58.36万）;自收自支26人月工资3315元*26人*12个月=103.43万元,养老医疗工伤生育险年103.43万元*26.8%月=27.72万,共计454.63万元,减差额补助12.63万元)*70%=309.4】，乡镇动检站工作经费13万（公用经费：50人*0.1万、车辆经费：8辆*1万），乡镇动检站取暖费4万（8个站*0.5万），报检点运营费用5万(5个报检点*1万),村级协防员工资县配套7.08万，生猪无害化处理点建设60万(2个点,每个点30万元),生猪无害化处理县配套100万元(上缴市级),畜牧防疫17万（含疫苗、死记补贴等重大检测)，动物疫病防控安全和动物源性食品消费安全工作经费29万元.</t>
  </si>
  <si>
    <r>
      <rPr>
        <sz val="10"/>
        <color rgb="FF0000FF"/>
        <rFont val="宋体"/>
        <charset val="134"/>
      </rPr>
      <t>动检站补贴290.68万</t>
    </r>
    <r>
      <rPr>
        <sz val="10"/>
        <rFont val="宋体"/>
        <charset val="134"/>
      </rPr>
      <t>【</t>
    </r>
    <r>
      <rPr>
        <sz val="10"/>
        <color rgb="FFFF0000"/>
        <rFont val="宋体"/>
        <charset val="134"/>
      </rPr>
      <t>（50名防检员350.56万元,其中:24名差额全额工资，各项保险及职业年金137562元/月*12月=165.07万,全年24名差额奖励性绩效20.24万,减财政补10%工资年12.3万元+自收自支26人月工资3670元*26人*12个月=114.5万元,全年26名自收自支奖励性绩效23.2万+26名自收自支养老医疗工伤生育险职业年金1277.12元*26人*12月=39.85万）;局自收自支178.08万元*70%=124.66万元(自收自支30人月工资3670元*30人*12个月=132.1万元,年养老医疗工伤生育险及职业年金1277.12元/月*30人*12个月=45.98万),共计475.22万元,减人员预算已安排184.54万元,专项安排290.68万元</t>
    </r>
    <r>
      <rPr>
        <sz val="10"/>
        <rFont val="宋体"/>
        <charset val="134"/>
      </rPr>
      <t>】，</t>
    </r>
    <r>
      <rPr>
        <sz val="10"/>
        <color rgb="FF0000FF"/>
        <rFont val="宋体"/>
        <charset val="134"/>
      </rPr>
      <t>基层动物防疫工作经费13万</t>
    </r>
    <r>
      <rPr>
        <sz val="10"/>
        <rFont val="宋体"/>
        <charset val="134"/>
      </rPr>
      <t>（</t>
    </r>
    <r>
      <rPr>
        <sz val="10"/>
        <color rgb="FFFF0000"/>
        <rFont val="宋体"/>
        <charset val="134"/>
      </rPr>
      <t>公用经费：50人*0.1万、车辆经费：8辆*1万</t>
    </r>
    <r>
      <rPr>
        <sz val="10"/>
        <rFont val="宋体"/>
        <charset val="134"/>
      </rPr>
      <t>），</t>
    </r>
    <r>
      <rPr>
        <sz val="10"/>
        <color rgb="FF0033CC"/>
        <rFont val="宋体"/>
        <charset val="134"/>
      </rPr>
      <t>乡镇动检站取暖费4万</t>
    </r>
    <r>
      <rPr>
        <sz val="10"/>
        <rFont val="宋体"/>
        <charset val="134"/>
      </rPr>
      <t>（</t>
    </r>
    <r>
      <rPr>
        <sz val="10"/>
        <color rgb="FFFF0000"/>
        <rFont val="宋体"/>
        <charset val="134"/>
      </rPr>
      <t>8个站*0.5万</t>
    </r>
    <r>
      <rPr>
        <sz val="10"/>
        <rFont val="宋体"/>
        <charset val="134"/>
      </rPr>
      <t>），</t>
    </r>
    <r>
      <rPr>
        <sz val="10"/>
        <color rgb="FF0000FF"/>
        <rFont val="宋体"/>
        <charset val="134"/>
      </rPr>
      <t>报检点运营费用5万</t>
    </r>
    <r>
      <rPr>
        <sz val="10"/>
        <rFont val="宋体"/>
        <charset val="134"/>
      </rPr>
      <t>(</t>
    </r>
    <r>
      <rPr>
        <sz val="10"/>
        <color rgb="FFFF0000"/>
        <rFont val="宋体"/>
        <charset val="134"/>
      </rPr>
      <t>5个报检点*1万</t>
    </r>
    <r>
      <rPr>
        <sz val="10"/>
        <rFont val="宋体"/>
        <charset val="134"/>
      </rPr>
      <t>),</t>
    </r>
    <r>
      <rPr>
        <sz val="10"/>
        <color rgb="FF0000FF"/>
        <rFont val="宋体"/>
        <charset val="134"/>
      </rPr>
      <t>村级协防员工资县配套7.08万，生猪无害化处理点建设60万</t>
    </r>
    <r>
      <rPr>
        <sz val="10"/>
        <rFont val="宋体"/>
        <charset val="134"/>
      </rPr>
      <t>(</t>
    </r>
    <r>
      <rPr>
        <sz val="10"/>
        <color rgb="FFFF0000"/>
        <rFont val="宋体"/>
        <charset val="134"/>
      </rPr>
      <t>2个点,每个点30万元</t>
    </r>
    <r>
      <rPr>
        <sz val="10"/>
        <rFont val="宋体"/>
        <charset val="134"/>
      </rPr>
      <t>),,</t>
    </r>
    <r>
      <rPr>
        <sz val="10"/>
        <color rgb="FF0000FF"/>
        <rFont val="宋体"/>
        <charset val="134"/>
      </rPr>
      <t>畜牧防疫17万</t>
    </r>
    <r>
      <rPr>
        <sz val="10"/>
        <rFont val="宋体"/>
        <charset val="134"/>
      </rPr>
      <t>（</t>
    </r>
    <r>
      <rPr>
        <sz val="10"/>
        <color rgb="FFFF0000"/>
        <rFont val="宋体"/>
        <charset val="134"/>
      </rPr>
      <t>含疫苗、死记补贴等重大检测</t>
    </r>
    <r>
      <rPr>
        <sz val="10"/>
        <rFont val="宋体"/>
        <charset val="134"/>
      </rPr>
      <t>)，</t>
    </r>
    <r>
      <rPr>
        <sz val="10"/>
        <color rgb="FF0033CC"/>
        <rFont val="宋体"/>
        <charset val="134"/>
      </rPr>
      <t>动物疫病防控安全和动物源性食品消费安全工作经费19万元.畜禽定点屠宰管理工作经费10万元</t>
    </r>
    <r>
      <rPr>
        <sz val="10"/>
        <rFont val="宋体"/>
        <charset val="134"/>
      </rPr>
      <t>【</t>
    </r>
    <r>
      <rPr>
        <sz val="10"/>
        <color rgb="FFFF0000"/>
        <rFont val="宋体"/>
        <charset val="134"/>
      </rPr>
      <t>执法队16人年工资49.1万元(月工资34850元*12月+380元*16人*12月)，财政补助10万</t>
    </r>
    <r>
      <rPr>
        <sz val="10"/>
        <rFont val="宋体"/>
        <charset val="134"/>
      </rPr>
      <t>】,</t>
    </r>
    <r>
      <rPr>
        <sz val="10"/>
        <color rgb="FF0000FF"/>
        <rFont val="宋体"/>
        <charset val="134"/>
      </rPr>
      <t>小反刍监测经费5万元，</t>
    </r>
  </si>
  <si>
    <t>,农机监理站补助18.76万（定额补贴16万，另加19名医疗保险和养老保险增资部分2.76万元）,</t>
  </si>
  <si>
    <t>农机监理站补助18.76万【（定额补贴16万，另加19名医疗保险和养老保险增资部分2.76万元）(16人不含奖励性绩效月工资51870元*12个月=62.25万,全年奖励性绩效16.29万元,合计78.53万元,养老工伤医疗生育保险11411元*12月=13.69万元,共计92.22万元)】</t>
  </si>
  <si>
    <r>
      <rPr>
        <sz val="10"/>
        <color rgb="FF0033CC"/>
        <rFont val="宋体"/>
        <charset val="134"/>
      </rPr>
      <t>农机监理站补助39.27万</t>
    </r>
    <r>
      <rPr>
        <sz val="10"/>
        <rFont val="宋体"/>
        <charset val="134"/>
      </rPr>
      <t>【</t>
    </r>
    <r>
      <rPr>
        <sz val="10"/>
        <color rgb="FFFF0000"/>
        <rFont val="宋体"/>
        <charset val="134"/>
      </rPr>
      <t>（定额补贴16万，另加19名医疗保险和养老保险增资部分2.76万元）(16人不含奖励性绩效月工资51870元*12个月=62.25万,全年奖励性绩效16.29万元,合计78.53万元,养老工伤医疗生育保险11411元*12月=13.69万元,共计92.22万元)</t>
    </r>
    <r>
      <rPr>
        <sz val="10"/>
        <rFont val="宋体"/>
        <charset val="134"/>
      </rPr>
      <t>】</t>
    </r>
  </si>
  <si>
    <t>2015、2016年农村土地承包经营权确权登记颁证县级配套资金200万元（每亩地10元）</t>
  </si>
  <si>
    <r>
      <rPr>
        <sz val="10"/>
        <color rgb="FF0000FF"/>
        <rFont val="宋体"/>
        <charset val="134"/>
      </rPr>
      <t>农村土地承包经营权确权登记颁证县级配套资金100万元</t>
    </r>
    <r>
      <rPr>
        <sz val="10"/>
        <rFont val="宋体"/>
        <charset val="134"/>
      </rPr>
      <t>（</t>
    </r>
    <r>
      <rPr>
        <sz val="10"/>
        <color rgb="FFFF0000"/>
        <rFont val="宋体"/>
        <charset val="134"/>
      </rPr>
      <t>每亩地10元</t>
    </r>
    <r>
      <rPr>
        <sz val="10"/>
        <rFont val="宋体"/>
        <charset val="134"/>
      </rPr>
      <t>）</t>
    </r>
  </si>
  <si>
    <t>农业防雹购置炮弹10万，人工影响天气县配套4.32万，</t>
  </si>
  <si>
    <t>农业防雹购置炮弹3万，农业防雹专项7万,</t>
  </si>
  <si>
    <t>农业防雹购置炮弹8万，农业防雹专项7万,</t>
  </si>
  <si>
    <r>
      <rPr>
        <sz val="10"/>
        <color rgb="FF0000FF"/>
        <rFont val="宋体"/>
        <charset val="134"/>
      </rPr>
      <t>经济开发区2014-2015年度粮食补助款58.940456万元</t>
    </r>
    <r>
      <rPr>
        <sz val="10"/>
        <rFont val="宋体"/>
        <charset val="134"/>
      </rPr>
      <t>（此款已拨付，</t>
    </r>
    <r>
      <rPr>
        <sz val="10"/>
        <color rgb="FFFF0000"/>
        <rFont val="宋体"/>
        <charset val="134"/>
      </rPr>
      <t>县政府请示批办单1198号</t>
    </r>
    <r>
      <rPr>
        <sz val="10"/>
        <rFont val="宋体"/>
        <charset val="134"/>
      </rPr>
      <t>）；</t>
    </r>
    <r>
      <rPr>
        <sz val="10"/>
        <color rgb="FF0000FF"/>
        <rFont val="宋体"/>
        <charset val="134"/>
      </rPr>
      <t>经济开发区2016年度粮食补助款70.55937万元</t>
    </r>
    <r>
      <rPr>
        <sz val="10"/>
        <rFont val="宋体"/>
        <charset val="134"/>
      </rPr>
      <t>（</t>
    </r>
    <r>
      <rPr>
        <sz val="10"/>
        <color rgb="FFFF0000"/>
        <rFont val="宋体"/>
        <charset val="134"/>
      </rPr>
      <t>涞源县人民政府请示件批办单编号1198号</t>
    </r>
    <r>
      <rPr>
        <sz val="10"/>
        <rFont val="宋体"/>
        <charset val="134"/>
      </rPr>
      <t>）；</t>
    </r>
    <r>
      <rPr>
        <sz val="10"/>
        <color rgb="FF0000FF"/>
        <rFont val="宋体"/>
        <charset val="134"/>
      </rPr>
      <t>涞源三水厂及经济开发区征地款2131.99万元</t>
    </r>
    <r>
      <rPr>
        <sz val="10"/>
        <rFont val="宋体"/>
        <charset val="134"/>
      </rPr>
      <t>（</t>
    </r>
    <r>
      <rPr>
        <sz val="10"/>
        <color rgb="FFFF0000"/>
        <rFont val="宋体"/>
        <charset val="134"/>
      </rPr>
      <t>县政府请示件批办单编号591</t>
    </r>
    <r>
      <rPr>
        <sz val="10"/>
        <rFont val="宋体"/>
        <charset val="134"/>
      </rPr>
      <t>）；</t>
    </r>
    <r>
      <rPr>
        <sz val="10"/>
        <color rgb="FF0000FF"/>
        <rFont val="宋体"/>
        <charset val="134"/>
      </rPr>
      <t>经济开发区采暖炉项目征地、青苗、树木等补偿款425.6万元</t>
    </r>
    <r>
      <rPr>
        <sz val="10"/>
        <rFont val="宋体"/>
        <charset val="134"/>
      </rPr>
      <t>；</t>
    </r>
    <r>
      <rPr>
        <sz val="10"/>
        <color rgb="FF0000FF"/>
        <rFont val="宋体"/>
        <charset val="134"/>
      </rPr>
      <t>丰乐村经济开发区租改征976.598万元</t>
    </r>
    <r>
      <rPr>
        <sz val="10"/>
        <rFont val="宋体"/>
        <charset val="134"/>
      </rPr>
      <t>（</t>
    </r>
    <r>
      <rPr>
        <sz val="10"/>
        <color rgb="FFFF0000"/>
        <rFont val="宋体"/>
        <charset val="134"/>
      </rPr>
      <t>涞源县人民政府请示件批办单编号591</t>
    </r>
    <r>
      <rPr>
        <sz val="10"/>
        <rFont val="宋体"/>
        <charset val="134"/>
      </rPr>
      <t>）；</t>
    </r>
    <r>
      <rPr>
        <sz val="10"/>
        <color rgb="FF0000FF"/>
        <rFont val="宋体"/>
        <charset val="134"/>
      </rPr>
      <t>滨湖新区石门村、丰乐村搬迁（坟地）补偿款15.6108万元</t>
    </r>
    <r>
      <rPr>
        <sz val="10"/>
        <rFont val="宋体"/>
        <charset val="134"/>
      </rPr>
      <t>（</t>
    </r>
    <r>
      <rPr>
        <sz val="10"/>
        <color rgb="FFFF0000"/>
        <rFont val="宋体"/>
        <charset val="134"/>
      </rPr>
      <t>涞源县财政局批办滨湖新区指挥部批办单</t>
    </r>
    <r>
      <rPr>
        <sz val="10"/>
        <rFont val="宋体"/>
        <charset val="134"/>
      </rPr>
      <t>），</t>
    </r>
    <r>
      <rPr>
        <sz val="10"/>
        <color rgb="FF0000FF"/>
        <rFont val="宋体"/>
        <charset val="134"/>
      </rPr>
      <t>烟墩山公园及政府预留地征迁1360万元</t>
    </r>
    <r>
      <rPr>
        <sz val="10"/>
        <rFont val="宋体"/>
        <charset val="134"/>
      </rPr>
      <t>（</t>
    </r>
    <r>
      <rPr>
        <sz val="10"/>
        <color rgb="FFFF0000"/>
        <rFont val="宋体"/>
        <charset val="134"/>
      </rPr>
      <t>原列入1795万元,涞源县人民政府【2016】55号涞源人民政府关于印发《涞源县烟墩山公园规划区内征迁工作方案》的通知</t>
    </r>
    <r>
      <rPr>
        <sz val="10"/>
        <rFont val="宋体"/>
        <charset val="134"/>
      </rPr>
      <t>）。</t>
    </r>
    <r>
      <rPr>
        <sz val="10"/>
        <color rgb="FF0000FF"/>
        <rFont val="宋体"/>
        <charset val="134"/>
      </rPr>
      <t>白石山镇白石山休闲旅游扶贫示范区征地粮食补贴203.38万元；白石山镇土地流转补偿款425.8449万元（</t>
    </r>
    <r>
      <rPr>
        <sz val="10"/>
        <color rgb="FFC60ABD"/>
        <rFont val="宋体"/>
        <charset val="134"/>
      </rPr>
      <t>此款1.24日已拨付</t>
    </r>
    <r>
      <rPr>
        <sz val="10"/>
        <color rgb="FF0000FF"/>
        <rFont val="宋体"/>
        <charset val="134"/>
      </rPr>
      <t>），全县土地流转资金500万元（</t>
    </r>
    <r>
      <rPr>
        <sz val="10"/>
        <color rgb="FFC60ABD"/>
        <rFont val="宋体"/>
        <charset val="134"/>
      </rPr>
      <t>已拨付</t>
    </r>
    <r>
      <rPr>
        <sz val="10"/>
        <color rgb="FFFF0000"/>
        <rFont val="宋体"/>
        <charset val="134"/>
      </rPr>
      <t>城区办2016年西神山村土地流转资金62.783万元</t>
    </r>
    <r>
      <rPr>
        <sz val="10"/>
        <color rgb="FFC60ABD"/>
        <rFont val="宋体"/>
        <charset val="134"/>
      </rPr>
      <t>,已拨付</t>
    </r>
    <r>
      <rPr>
        <sz val="10"/>
        <color rgb="FFFF0000"/>
        <rFont val="宋体"/>
        <charset val="134"/>
      </rPr>
      <t>南关、新街、西关等村土地流转资金17.249万元</t>
    </r>
    <r>
      <rPr>
        <sz val="10"/>
        <color rgb="FF0000FF"/>
        <rFont val="宋体"/>
        <charset val="134"/>
      </rPr>
      <t>）。</t>
    </r>
  </si>
  <si>
    <t>种植业保险（玉米）保费县配套80.08万元【全县统保按16万亩计算，每亩保险保费18.2元，保险保费共计291.2万元,其中：中央负担40%、省负担32.5%、县负担7.5%为21.84万元、农民个人负担20%为58.24万元，农民个人部分由县财政负担】，能繁母猪补贴25万,能繁母猪保险1.6万元【能繁母猪参保5273头，每头保险保费60元，共计316380元（其中：中央负担50%158190元、省级负担25%79095元、县级负担5%15819元、农户个人负担20%63276元）】，育肥猪保险保费3.9万元【其中:育肥猪10366头，每头保险保费25元，共计259150元（其中：中央负担50%129575元、省级负担15%38872.5元、县级负担15%38872.5元、农户个人负担20%51830元）】；</t>
  </si>
  <si>
    <t>支援白石山镇庄伙村乡村建设水泥款5.5万元(200吨*275元/吨).</t>
  </si>
  <si>
    <r>
      <rPr>
        <sz val="10"/>
        <color rgb="FF0000FF"/>
        <rFont val="宋体"/>
        <charset val="134"/>
      </rPr>
      <t>走马驿镇北大沟村修路欠李月春工程款37.6万元（</t>
    </r>
    <r>
      <rPr>
        <sz val="10"/>
        <color rgb="FFFF0000"/>
        <rFont val="宋体"/>
        <charset val="134"/>
      </rPr>
      <t>列入2016年未支出）</t>
    </r>
    <r>
      <rPr>
        <sz val="10"/>
        <color rgb="FF0000FF"/>
        <rFont val="宋体"/>
        <charset val="134"/>
      </rPr>
      <t>；"村村通"工程拖欠工程款20万元（</t>
    </r>
    <r>
      <rPr>
        <sz val="10"/>
        <color rgb="FFFF0000"/>
        <rFont val="宋体"/>
        <charset val="134"/>
      </rPr>
      <t>列入2016年未支出</t>
    </r>
    <r>
      <rPr>
        <sz val="10"/>
        <color rgb="FF0000FF"/>
        <rFont val="宋体"/>
        <charset val="134"/>
      </rPr>
      <t>）</t>
    </r>
  </si>
  <si>
    <t>上级选聘到村任职08年25名大学生村官工资88.71万（工资养老医疗73922元*12月），上级选聘到村任职09年4名大学生村官工资14.8万（工资养老医疗12335元*12月），上级选聘到村任职2010年9名大学生村官工资33.55万（工资养老医疗27951元*12月），上级选聘到村任职2011年13名大学生村官工资48.99万（工资养老医疗40825元*12月），上级选聘到村任职2012年3名大学生村官工资11.67万（工资养老医疗9724元*12月），上级选聘到村任职2013年19名大学生村官工资74.22万（工资养老医疗61853元*12月），县级2006年选聘到村任职21名大学生村官工资41.97万（工资养老医疗34976*12月）；</t>
  </si>
  <si>
    <t>上级选聘到村任职08年19名大学生村官工资94.32万（工资养老医疗78602元*12月），上级选聘到村任职09年3名大学生村官工资14.92万（工资养老医疗12431元*12月），上级选聘到村任职2010年8名大学生村官工资40.73万（工资养老医疗33941元*12月），上级选聘到村任职2011年7名大学生村官工资34.94万（工资养老医疗29115元*12月），上级选聘到村任职2012年2名大学生村官工资9.98万（工资养老医疗8319元*12月），上级选聘到村任职2013年12名大学生村官工资60.31万（工资养老医疗50260元*12月），上级选聘到村任职2014年8名大学生村官工资40.36万（工资养老医疗33637元*12月），上级选聘到村任职2015年5名大学生村官工资38.01万（工资养老医疗24670元*15月,一次性安置费5*2000元=1万），县级2006年选聘到村任职19名大学生村官工资93.76万（工资及养老医疗保险78132元*12月）；减上级提前下达大学生村官专款-98.53万元.</t>
  </si>
  <si>
    <r>
      <rPr>
        <sz val="10"/>
        <color rgb="FF0033CC"/>
        <rFont val="宋体"/>
        <charset val="134"/>
      </rPr>
      <t>【</t>
    </r>
    <r>
      <rPr>
        <sz val="10"/>
        <color rgb="FF7030A0"/>
        <rFont val="宋体"/>
        <charset val="134"/>
      </rPr>
      <t>大学生村官工资合计443.45万元已列入人员支出预算,专项项目不再列此预算.</t>
    </r>
    <r>
      <rPr>
        <sz val="10"/>
        <color rgb="FF0033CC"/>
        <rFont val="宋体"/>
        <charset val="134"/>
      </rPr>
      <t>上级选聘到村任职08年19名大学生村官工资94.32万</t>
    </r>
    <r>
      <rPr>
        <sz val="10"/>
        <rFont val="宋体"/>
        <charset val="134"/>
      </rPr>
      <t>（</t>
    </r>
    <r>
      <rPr>
        <sz val="10"/>
        <color rgb="FFFF0000"/>
        <rFont val="宋体"/>
        <charset val="134"/>
      </rPr>
      <t>19名工资养老医疗职业年金等78602元/月*12月</t>
    </r>
    <r>
      <rPr>
        <sz val="10"/>
        <rFont val="宋体"/>
        <charset val="134"/>
      </rPr>
      <t>），</t>
    </r>
    <r>
      <rPr>
        <sz val="10"/>
        <color rgb="FF0033CC"/>
        <rFont val="宋体"/>
        <charset val="134"/>
      </rPr>
      <t>上级选聘到村任职09年3名大学生村官工资14.92万</t>
    </r>
    <r>
      <rPr>
        <sz val="10"/>
        <rFont val="宋体"/>
        <charset val="134"/>
      </rPr>
      <t>（</t>
    </r>
    <r>
      <rPr>
        <sz val="10"/>
        <color rgb="FF0033CC"/>
        <rFont val="宋体"/>
        <charset val="134"/>
      </rPr>
      <t>3名</t>
    </r>
    <r>
      <rPr>
        <sz val="10"/>
        <color rgb="FFFF0000"/>
        <rFont val="宋体"/>
        <charset val="134"/>
      </rPr>
      <t>工资养老医疗12431元*12月</t>
    </r>
    <r>
      <rPr>
        <sz val="10"/>
        <rFont val="宋体"/>
        <charset val="134"/>
      </rPr>
      <t>），</t>
    </r>
    <r>
      <rPr>
        <sz val="10"/>
        <color rgb="FF0033CC"/>
        <rFont val="宋体"/>
        <charset val="134"/>
      </rPr>
      <t>上级选聘到村任职2010年8名大学生村官工资39.93万</t>
    </r>
    <r>
      <rPr>
        <sz val="10"/>
        <rFont val="宋体"/>
        <charset val="134"/>
      </rPr>
      <t>（</t>
    </r>
    <r>
      <rPr>
        <sz val="10"/>
        <color rgb="FFFF0000"/>
        <rFont val="宋体"/>
        <charset val="134"/>
      </rPr>
      <t>8名工资养老医疗33274元*12月</t>
    </r>
    <r>
      <rPr>
        <sz val="10"/>
        <rFont val="宋体"/>
        <charset val="134"/>
      </rPr>
      <t>），</t>
    </r>
    <r>
      <rPr>
        <sz val="10"/>
        <color rgb="FF0000FF"/>
        <rFont val="宋体"/>
        <charset val="134"/>
      </rPr>
      <t>上级选聘到村任职2011年5名大学生村官工资24.96万</t>
    </r>
    <r>
      <rPr>
        <sz val="10"/>
        <rFont val="宋体"/>
        <charset val="134"/>
      </rPr>
      <t>（</t>
    </r>
    <r>
      <rPr>
        <sz val="10"/>
        <color rgb="FFFF0000"/>
        <rFont val="宋体"/>
        <charset val="134"/>
      </rPr>
      <t>5名工资养老医疗20796元*12月</t>
    </r>
    <r>
      <rPr>
        <sz val="10"/>
        <rFont val="宋体"/>
        <charset val="134"/>
      </rPr>
      <t>），</t>
    </r>
    <r>
      <rPr>
        <sz val="10"/>
        <color rgb="FF0033CC"/>
        <rFont val="宋体"/>
        <charset val="134"/>
      </rPr>
      <t>上级选聘到村任职2012年2名大学生村官工资9.98万</t>
    </r>
    <r>
      <rPr>
        <sz val="10"/>
        <rFont val="宋体"/>
        <charset val="134"/>
      </rPr>
      <t>（</t>
    </r>
    <r>
      <rPr>
        <sz val="10"/>
        <color rgb="FFFF0000"/>
        <rFont val="宋体"/>
        <charset val="134"/>
      </rPr>
      <t>工资养老医疗8319元*12月</t>
    </r>
    <r>
      <rPr>
        <sz val="10"/>
        <rFont val="宋体"/>
        <charset val="134"/>
      </rPr>
      <t>），</t>
    </r>
    <r>
      <rPr>
        <sz val="10"/>
        <color rgb="FF0033CC"/>
        <rFont val="宋体"/>
        <charset val="134"/>
      </rPr>
      <t>上级选聘到村任职2013年7名大学生村官工资35.37万</t>
    </r>
    <r>
      <rPr>
        <sz val="10"/>
        <rFont val="宋体"/>
        <charset val="134"/>
      </rPr>
      <t>（</t>
    </r>
    <r>
      <rPr>
        <sz val="10"/>
        <color rgb="FFFF0000"/>
        <rFont val="宋体"/>
        <charset val="134"/>
      </rPr>
      <t>工资养老医疗29477元*12月</t>
    </r>
    <r>
      <rPr>
        <sz val="10"/>
        <rFont val="宋体"/>
        <charset val="134"/>
      </rPr>
      <t>），</t>
    </r>
    <r>
      <rPr>
        <sz val="10"/>
        <color rgb="FF0033CC"/>
        <rFont val="宋体"/>
        <charset val="134"/>
      </rPr>
      <t>上级选聘到村任职2014年7名大学生村官工资32.86万</t>
    </r>
    <r>
      <rPr>
        <sz val="10"/>
        <rFont val="宋体"/>
        <charset val="134"/>
      </rPr>
      <t>（</t>
    </r>
    <r>
      <rPr>
        <sz val="10"/>
        <color rgb="FFFF0000"/>
        <rFont val="宋体"/>
        <charset val="134"/>
      </rPr>
      <t>工资养老医疗27384元*12月</t>
    </r>
    <r>
      <rPr>
        <sz val="10"/>
        <rFont val="宋体"/>
        <charset val="134"/>
      </rPr>
      <t>），</t>
    </r>
    <r>
      <rPr>
        <sz val="10"/>
        <color rgb="FF0033CC"/>
        <rFont val="宋体"/>
        <charset val="134"/>
      </rPr>
      <t>上级选聘到村任职2015年5名大学生村官工资29.61万</t>
    </r>
    <r>
      <rPr>
        <sz val="10"/>
        <rFont val="宋体"/>
        <charset val="134"/>
      </rPr>
      <t>（</t>
    </r>
    <r>
      <rPr>
        <sz val="10"/>
        <color rgb="FFFF0000"/>
        <rFont val="宋体"/>
        <charset val="134"/>
      </rPr>
      <t>工资养老医疗24670元*12月</t>
    </r>
    <r>
      <rPr>
        <sz val="10"/>
        <rFont val="宋体"/>
        <charset val="134"/>
      </rPr>
      <t>），</t>
    </r>
    <r>
      <rPr>
        <sz val="10"/>
        <color rgb="FF0033CC"/>
        <rFont val="宋体"/>
        <charset val="134"/>
      </rPr>
      <t>上级选聘到村任职2016年8名大学生村官工资52.91万</t>
    </r>
    <r>
      <rPr>
        <sz val="10"/>
        <rFont val="宋体"/>
        <charset val="134"/>
      </rPr>
      <t>（</t>
    </r>
    <r>
      <rPr>
        <sz val="10"/>
        <color rgb="FFFF0000"/>
        <rFont val="宋体"/>
        <charset val="134"/>
      </rPr>
      <t>工资养老医疗44088元*12月</t>
    </r>
    <r>
      <rPr>
        <sz val="10"/>
        <rFont val="宋体"/>
        <charset val="134"/>
      </rPr>
      <t>），</t>
    </r>
    <r>
      <rPr>
        <sz val="10"/>
        <color rgb="FF0033CC"/>
        <rFont val="宋体"/>
        <charset val="134"/>
      </rPr>
      <t>预计上级选聘到村任职2017年8名大学生村官工资14.83万</t>
    </r>
    <r>
      <rPr>
        <sz val="10"/>
        <rFont val="宋体"/>
        <charset val="134"/>
      </rPr>
      <t>（</t>
    </r>
    <r>
      <rPr>
        <sz val="10"/>
        <color rgb="FFFF0000"/>
        <rFont val="宋体"/>
        <charset val="134"/>
      </rPr>
      <t>工资养老医疗44088元*3月，一次性安置费1.6万元</t>
    </r>
    <r>
      <rPr>
        <sz val="10"/>
        <rFont val="宋体"/>
        <charset val="134"/>
      </rPr>
      <t>），</t>
    </r>
    <r>
      <rPr>
        <sz val="10"/>
        <color rgb="FF0000FF"/>
        <rFont val="宋体"/>
        <charset val="134"/>
      </rPr>
      <t>县级2006年选聘到村任职19名大学生村官工资93.76万</t>
    </r>
    <r>
      <rPr>
        <sz val="10"/>
        <rFont val="宋体"/>
        <charset val="134"/>
      </rPr>
      <t>（</t>
    </r>
    <r>
      <rPr>
        <sz val="10"/>
        <color rgb="FFFF0000"/>
        <rFont val="宋体"/>
        <charset val="134"/>
      </rPr>
      <t>工资及养老医疗保险78132元*12月</t>
    </r>
    <r>
      <rPr>
        <sz val="10"/>
        <rFont val="宋体"/>
        <charset val="134"/>
      </rPr>
      <t>）】；</t>
    </r>
    <r>
      <rPr>
        <sz val="10"/>
        <color rgb="FF0033CC"/>
        <rFont val="宋体"/>
        <charset val="134"/>
      </rPr>
      <t>2006至2017年大学生村官增资及补发321.64万元；减上级提前下达大学生村官专款-7.05万元.</t>
    </r>
  </si>
  <si>
    <t>塔崖驿乡乡办养鸡场占用耕地补偿款3.64万,涞源镇麻园砖厂占地补偿款10.16万,</t>
  </si>
  <si>
    <t>南屯镇尾矿砂毁耕地补偿款35.97万元(已提意见领导批示),</t>
  </si>
  <si>
    <r>
      <rPr>
        <sz val="10"/>
        <color rgb="FF0033CC"/>
        <rFont val="宋体"/>
        <charset val="134"/>
      </rPr>
      <t>南屯镇尾矿砂毁耕地补偿款35.97万元</t>
    </r>
    <r>
      <rPr>
        <sz val="10"/>
        <rFont val="宋体"/>
        <charset val="134"/>
      </rPr>
      <t>(</t>
    </r>
    <r>
      <rPr>
        <sz val="10"/>
        <color rgb="FFFF0000"/>
        <rFont val="宋体"/>
        <charset val="134"/>
      </rPr>
      <t>已提意见领导批示</t>
    </r>
    <r>
      <rPr>
        <sz val="10"/>
        <rFont val="宋体"/>
        <charset val="134"/>
      </rPr>
      <t>),</t>
    </r>
    <r>
      <rPr>
        <sz val="10"/>
        <color rgb="FF0033CC"/>
        <rFont val="宋体"/>
        <charset val="134"/>
      </rPr>
      <t>涞源镇经济开发区丰乐村租地款20万元</t>
    </r>
    <r>
      <rPr>
        <sz val="10"/>
        <color rgb="FFFF0000"/>
        <rFont val="宋体"/>
        <charset val="134"/>
      </rPr>
      <t>（县政请示批办单编号186号），</t>
    </r>
    <r>
      <rPr>
        <sz val="10"/>
        <color rgb="FF0000FF"/>
        <rFont val="宋体"/>
        <charset val="134"/>
      </rPr>
      <t>城里大街及三中占地2016年产量补偿1.82万元</t>
    </r>
    <r>
      <rPr>
        <sz val="10"/>
        <color rgb="FFFF0000"/>
        <rFont val="宋体"/>
        <charset val="134"/>
      </rPr>
      <t>（涞源县人民政府请示文件批办单（资金）编号：476），</t>
    </r>
    <r>
      <rPr>
        <sz val="10"/>
        <color rgb="FF0000FF"/>
        <rFont val="宋体"/>
        <charset val="134"/>
      </rPr>
      <t>涞源县北石佛乡西道沟村土地测绘资金5.796万元（</t>
    </r>
    <r>
      <rPr>
        <sz val="10"/>
        <color rgb="FFFF0000"/>
        <rFont val="宋体"/>
        <charset val="134"/>
      </rPr>
      <t>领导批示</t>
    </r>
    <r>
      <rPr>
        <sz val="10"/>
        <color rgb="FF0000FF"/>
        <rFont val="宋体"/>
        <charset val="134"/>
      </rPr>
      <t>），滨湖新区、西北防洪工程征地粮食补贴资金513.03万元（</t>
    </r>
    <r>
      <rPr>
        <sz val="10"/>
        <color rgb="FFFF0000"/>
        <rFont val="宋体"/>
        <charset val="134"/>
      </rPr>
      <t>滨湖新区、西北防洪工程征地4950.75亩，粮食补贴玉米2475375公斤，每公斤玉米价格按2元计算，需补贴资金513.03万元。</t>
    </r>
    <r>
      <rPr>
        <sz val="10"/>
        <color rgb="FF0000FF"/>
        <rFont val="宋体"/>
        <charset val="134"/>
      </rPr>
      <t>）银坊镇2015年湖南外建武汉分公司占地遗留问题16万元,涞源镇麻园砖厂占地补偿款10.2万元,张石高速涞源南互通至泉坊公路扩建项目征用耕地2015年粮食补助4.05万元；</t>
    </r>
  </si>
  <si>
    <r>
      <rPr>
        <sz val="10"/>
        <color rgb="FF0033CC"/>
        <rFont val="宋体"/>
        <charset val="134"/>
      </rPr>
      <t>补助林业工作经费172.94万元</t>
    </r>
    <r>
      <rPr>
        <sz val="10"/>
        <rFont val="宋体"/>
        <charset val="134"/>
      </rPr>
      <t>（</t>
    </r>
    <r>
      <rPr>
        <sz val="10"/>
        <color rgb="FFFF0000"/>
        <rFont val="宋体"/>
        <charset val="134"/>
      </rPr>
      <t>工资性补助</t>
    </r>
    <r>
      <rPr>
        <sz val="10"/>
        <rFont val="宋体"/>
        <charset val="134"/>
      </rPr>
      <t>），</t>
    </r>
  </si>
  <si>
    <t>林业绿化50万元（其中用育林基金安排的森林培育绿化支出2万），森林植被恢复费安排的森林培育经费157万元。</t>
  </si>
  <si>
    <t>上庄乡杏扁基地补偿9.18万元;塔崖驿乡二道河村核桃基地占地赔产所需资金17.44万,核桃基地配套资金20万。</t>
  </si>
  <si>
    <t>塔崖驿乡二道河村核桃基地占地赔产所需资金17.44万。</t>
  </si>
  <si>
    <r>
      <rPr>
        <sz val="10"/>
        <color rgb="FF0000FF"/>
        <rFont val="宋体"/>
        <charset val="134"/>
      </rPr>
      <t>塔崖驿乡东二道河村核桃基地占地赔产所需资金16.12万，走马驿镇西村核桃基地欠款18.8万元（</t>
    </r>
    <r>
      <rPr>
        <sz val="10"/>
        <color rgb="FFFF0000"/>
        <rFont val="宋体"/>
        <charset val="134"/>
      </rPr>
      <t>政府办[2016]1105号件</t>
    </r>
    <r>
      <rPr>
        <sz val="10"/>
        <color rgb="FF0000FF"/>
        <rFont val="宋体"/>
        <charset val="134"/>
      </rPr>
      <t>）。</t>
    </r>
  </si>
  <si>
    <r>
      <rPr>
        <sz val="10"/>
        <color rgb="FF0033CC"/>
        <rFont val="宋体"/>
        <charset val="134"/>
      </rPr>
      <t>封山禁牧300万元</t>
    </r>
    <r>
      <rPr>
        <sz val="10"/>
        <rFont val="宋体"/>
        <charset val="134"/>
      </rPr>
      <t>（</t>
    </r>
    <r>
      <rPr>
        <sz val="10"/>
        <color rgb="FFFF0000"/>
        <rFont val="宋体"/>
        <charset val="134"/>
      </rPr>
      <t>涞政办【2016】76号第十三条、十四条</t>
    </r>
    <r>
      <rPr>
        <sz val="10"/>
        <rFont val="宋体"/>
        <charset val="134"/>
      </rPr>
      <t>），</t>
    </r>
  </si>
  <si>
    <t xml:space="preserve">       动植物保护</t>
  </si>
  <si>
    <t>森林公安保障经费13.8万（6人*2.3万）；</t>
  </si>
  <si>
    <r>
      <rPr>
        <sz val="10"/>
        <color rgb="FF0000FF"/>
        <rFont val="宋体"/>
        <charset val="134"/>
      </rPr>
      <t>森林公安保障经费13.8万</t>
    </r>
    <r>
      <rPr>
        <sz val="10"/>
        <rFont val="宋体"/>
        <charset val="134"/>
      </rPr>
      <t>（</t>
    </r>
    <r>
      <rPr>
        <sz val="10"/>
        <color rgb="FFFF0000"/>
        <rFont val="宋体"/>
        <charset val="134"/>
      </rPr>
      <t>6人*2.3万</t>
    </r>
    <r>
      <rPr>
        <sz val="10"/>
        <rFont val="宋体"/>
        <charset val="134"/>
      </rPr>
      <t>）；</t>
    </r>
  </si>
  <si>
    <t>鼠兔防治县配套3万，</t>
  </si>
  <si>
    <t>病虫防治经费3万，</t>
  </si>
  <si>
    <t xml:space="preserve">       林业质量安全</t>
  </si>
  <si>
    <t xml:space="preserve">       信息管理</t>
  </si>
  <si>
    <t>林业局防火经费35万（其中:林业局15万元，白石山、甸子梁林场防火经费各10万），白石山防火通道10万，扑火队经费43.52万（扑火队员工资：34人*1600元*8个月防火期），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</si>
  <si>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t>林业局防火经费35万（其中:防火经费35万元：林业局15万元，白石山、甸子梁林场防火经费各10万），王安镇"3.21"火灾市县援助单位补助6.3万元(领导已批示),全县森林防火经费60万，扑火队经费243.62万【扑火队员85人工资：其中:(劳务派遣57人+临时工28人),月工资12.8万元*12月=153.6万/年,84人月养老工伤等保险费2312元*84人*12个月*27%=62.92万。扑火队退伍军人5人为自收自支,月工资15118元*12月=18.14万(含奖励绩效),5人养老医疗等保险费月18.14万/年*26.8%=4.86万）管理费57人*60元*12月=4.1万】，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</si>
  <si>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r>
      <rPr>
        <sz val="10"/>
        <color rgb="FF0033CC"/>
        <rFont val="宋体"/>
        <charset val="134"/>
      </rPr>
      <t>林业局防火经费35万</t>
    </r>
    <r>
      <rPr>
        <sz val="10"/>
        <rFont val="宋体"/>
        <charset val="134"/>
      </rPr>
      <t>（</t>
    </r>
    <r>
      <rPr>
        <sz val="10"/>
        <color rgb="FFFF0000"/>
        <rFont val="宋体"/>
        <charset val="134"/>
      </rPr>
      <t>其中:防火经费35万元：林业局15万元，白石山、甸子梁林场防火经费各10万</t>
    </r>
    <r>
      <rPr>
        <sz val="10"/>
        <rFont val="宋体"/>
        <charset val="134"/>
      </rPr>
      <t>），</t>
    </r>
    <r>
      <rPr>
        <sz val="10"/>
        <color rgb="FF0033CC"/>
        <rFont val="宋体"/>
        <charset val="134"/>
      </rPr>
      <t>全县森林防火经费60万，</t>
    </r>
    <r>
      <rPr>
        <sz val="10"/>
        <color rgb="FF0000FF"/>
        <rFont val="宋体"/>
        <charset val="134"/>
      </rPr>
      <t>扑火队经费206.47万</t>
    </r>
    <r>
      <rPr>
        <sz val="10"/>
        <rFont val="宋体"/>
        <charset val="134"/>
      </rPr>
      <t>【</t>
    </r>
    <r>
      <rPr>
        <sz val="10"/>
        <color rgb="FFFF0000"/>
        <rFont val="宋体"/>
        <charset val="134"/>
      </rPr>
      <t>扑火队员85人工资：其中:(劳务派遣57人+临时工28人),月工资12.805万元*12月=153.66万/年,84人月养老工伤等保险费2885元/月*84人*12个月*27%=78.52万。扑火队退伍军人及自收自支15人月工资51718元/月*12月=62.06万(不含奖励绩效),15人养老医疗等保险费年62.06万/年*35.3%=21.91万）,管理费57人*60元*12月=4.1万,共计320.25万元,减人员预算已安排113.78万元,专项安排206.47万元</t>
    </r>
    <r>
      <rPr>
        <sz val="10"/>
        <rFont val="宋体"/>
        <charset val="134"/>
      </rPr>
      <t>】，</t>
    </r>
    <r>
      <rPr>
        <sz val="10"/>
        <color rgb="FF0033CC"/>
        <rFont val="宋体"/>
        <charset val="134"/>
      </rPr>
      <t>乡镇防火经费72万元</t>
    </r>
    <r>
      <rPr>
        <sz val="10"/>
        <rFont val="宋体"/>
        <charset val="134"/>
      </rPr>
      <t>（</t>
    </r>
    <r>
      <rPr>
        <sz val="10"/>
        <color rgb="FFFF0000"/>
        <rFont val="宋体"/>
        <charset val="134"/>
      </rPr>
      <t>转移支付每乡镇2万元，财政预算安排每乡镇2万元</t>
    </r>
    <r>
      <rPr>
        <sz val="10"/>
        <rFont val="宋体"/>
        <charset val="134"/>
      </rPr>
      <t>），</t>
    </r>
    <r>
      <rPr>
        <sz val="10"/>
        <color rgb="FF0033CC"/>
        <rFont val="宋体"/>
        <charset val="134"/>
      </rPr>
      <t>18乡镇护林员补贴90万</t>
    </r>
    <r>
      <rPr>
        <sz val="10"/>
        <rFont val="宋体"/>
        <charset val="134"/>
      </rPr>
      <t>（</t>
    </r>
    <r>
      <rPr>
        <sz val="10"/>
        <color rgb="FFFF0000"/>
        <rFont val="宋体"/>
        <charset val="134"/>
      </rPr>
      <t>按山场面积确定护林员数额进行分配，共291.3万亩林地，平均约每4千亩1个护林员，750人*200元*6个月防火期</t>
    </r>
    <r>
      <rPr>
        <sz val="10"/>
        <rFont val="宋体"/>
        <charset val="134"/>
      </rPr>
      <t>），</t>
    </r>
    <r>
      <rPr>
        <sz val="10"/>
        <color rgb="FF0033CC"/>
        <rFont val="宋体"/>
        <charset val="134"/>
      </rPr>
      <t>白石山林场定额补贴40万</t>
    </r>
    <r>
      <rPr>
        <sz val="10"/>
        <rFont val="宋体"/>
        <charset val="134"/>
      </rPr>
      <t>（</t>
    </r>
    <r>
      <rPr>
        <sz val="10"/>
        <color rgb="FFFF0000"/>
        <rFont val="宋体"/>
        <charset val="134"/>
      </rPr>
      <t>以后视白石山旅游公司经营情况财政补贴予以核减</t>
    </r>
    <r>
      <rPr>
        <sz val="10"/>
        <rFont val="宋体"/>
        <charset val="134"/>
      </rPr>
      <t>），</t>
    </r>
    <r>
      <rPr>
        <sz val="10"/>
        <color rgb="FF0033CC"/>
        <rFont val="宋体"/>
        <charset val="134"/>
      </rPr>
      <t>甸子梁林场定额补贴32万</t>
    </r>
    <r>
      <rPr>
        <sz val="10"/>
        <rFont val="宋体"/>
        <charset val="134"/>
      </rPr>
      <t>（</t>
    </r>
    <r>
      <rPr>
        <sz val="10"/>
        <color rgb="FFFF0000"/>
        <rFont val="宋体"/>
        <charset val="134"/>
      </rPr>
      <t>不含防火经费10万，护林补贴10万，对2002年以前原差额身份人员补贴</t>
    </r>
    <r>
      <rPr>
        <sz val="10"/>
        <rFont val="宋体"/>
        <charset val="134"/>
      </rPr>
      <t>），</t>
    </r>
    <r>
      <rPr>
        <sz val="10"/>
        <color rgb="FF0033CC"/>
        <rFont val="宋体"/>
        <charset val="134"/>
      </rPr>
      <t>森林消防大队营房建设240万元（</t>
    </r>
    <r>
      <rPr>
        <sz val="10"/>
        <color rgb="FFFF0000"/>
        <rFont val="宋体"/>
        <charset val="134"/>
      </rPr>
      <t>已出具审计报告和政府会议纪要</t>
    </r>
    <r>
      <rPr>
        <sz val="10"/>
        <color rgb="FF0033CC"/>
        <rFont val="宋体"/>
        <charset val="134"/>
      </rPr>
      <t>），</t>
    </r>
  </si>
  <si>
    <r>
      <rPr>
        <sz val="10"/>
        <color rgb="FF0000FF"/>
        <rFont val="宋体"/>
        <charset val="134"/>
      </rPr>
      <t>涞源县自来水公司水费20万元</t>
    </r>
    <r>
      <rPr>
        <sz val="10"/>
        <rFont val="宋体"/>
        <charset val="134"/>
      </rPr>
      <t>（</t>
    </r>
    <r>
      <rPr>
        <sz val="10"/>
        <color rgb="FFFF0000"/>
        <rFont val="宋体"/>
        <charset val="134"/>
      </rPr>
      <t>县直单位包干水费增加10万元，城区公厕水费10万元，城区绿水洒水车用水水费30万元</t>
    </r>
    <r>
      <rPr>
        <sz val="10"/>
        <rFont val="宋体"/>
        <charset val="134"/>
      </rPr>
      <t>）</t>
    </r>
  </si>
  <si>
    <t>保财农（2014）90号小流域治理工程建设补助资金15万元,</t>
  </si>
  <si>
    <r>
      <rPr>
        <sz val="10"/>
        <color rgb="FF0000FF"/>
        <rFont val="宋体"/>
        <charset val="134"/>
      </rPr>
      <t>金山口沟山洪沟防洪治理工程44.17万元（</t>
    </r>
    <r>
      <rPr>
        <sz val="10"/>
        <color rgb="FFFF0000"/>
        <rFont val="宋体"/>
        <charset val="134"/>
      </rPr>
      <t>根据政府承诺和审计结果</t>
    </r>
    <r>
      <rPr>
        <sz val="10"/>
        <color rgb="FF0000FF"/>
        <rFont val="宋体"/>
        <charset val="134"/>
      </rPr>
      <t>），城区办事处西神山村防洪渠工程108.38万元（</t>
    </r>
    <r>
      <rPr>
        <sz val="10"/>
        <color rgb="FFFF0000"/>
        <rFont val="宋体"/>
        <charset val="134"/>
      </rPr>
      <t>涞源县人民政府请示文件批办单（资金）编号：1066</t>
    </r>
    <r>
      <rPr>
        <sz val="10"/>
        <color rgb="FF0000FF"/>
        <rFont val="宋体"/>
        <charset val="134"/>
      </rPr>
      <t>）</t>
    </r>
  </si>
  <si>
    <t>冀财农（2014）206号2014年第二批山洪灾害防治补助经费14.16万元,</t>
  </si>
  <si>
    <r>
      <rPr>
        <sz val="10"/>
        <color indexed="12"/>
        <rFont val="宋体"/>
        <charset val="134"/>
      </rPr>
      <t>山洪灾害防治非工程措施运行维护经费7.3万元</t>
    </r>
    <r>
      <rPr>
        <sz val="10"/>
        <color indexed="12"/>
        <rFont val="宋体"/>
        <charset val="134"/>
      </rPr>
      <t>，</t>
    </r>
  </si>
  <si>
    <t>冀财建（2014）260号2014年水土保持工程（棒棒沟小流域治理项目）22万元,</t>
  </si>
  <si>
    <t xml:space="preserve">       水资源节约管理与保护</t>
  </si>
  <si>
    <r>
      <rPr>
        <sz val="10"/>
        <color rgb="FF0033CC"/>
        <rFont val="宋体"/>
        <charset val="134"/>
      </rPr>
      <t>枯井水窖整治及2017年脱贫出列贫困村饮水安全水质检测项目10万元</t>
    </r>
    <r>
      <rPr>
        <sz val="10"/>
        <rFont val="宋体"/>
        <charset val="134"/>
      </rPr>
      <t>（</t>
    </r>
    <r>
      <rPr>
        <sz val="10"/>
        <color rgb="FFFF0000"/>
        <rFont val="宋体"/>
        <charset val="134"/>
      </rPr>
      <t>根据上级要求和政府批示</t>
    </r>
    <r>
      <rPr>
        <sz val="10"/>
        <rFont val="宋体"/>
        <charset val="134"/>
      </rPr>
      <t>）</t>
    </r>
  </si>
  <si>
    <t>水利防汛30万，</t>
  </si>
  <si>
    <t>水利防汛经费30万，18个乡镇防汛经费18万元,乌龙沟乡河道清理20万元,杨家庄镇河道清理20万元.</t>
  </si>
  <si>
    <r>
      <rPr>
        <sz val="10"/>
        <color rgb="FF0000FF"/>
        <rFont val="宋体"/>
        <charset val="134"/>
      </rPr>
      <t>水利防汛经费30万，</t>
    </r>
    <r>
      <rPr>
        <sz val="10"/>
        <color rgb="FF0033CC"/>
        <rFont val="宋体"/>
        <charset val="134"/>
      </rPr>
      <t>18个乡镇防汛经费18万元,乌龙沟乡河道清理10万元,杨家庄镇浮图峪村仲小勇河道清理20万元.</t>
    </r>
  </si>
  <si>
    <t>冀财农（2014）164号2014年抗旱规划实施补助资金74.29万元,</t>
  </si>
  <si>
    <t>水利抗旱经费10万</t>
  </si>
  <si>
    <t>土地出让收入计提的农田水利建设资金135万（主要项目有：拒马河涞源县城段防洪治理工程征迁费232.25万,县城西北防洪工程征地及地表附着物补偿费70.87万），金家井留胡村农田水利工程30万元,保财农（2014）91号农村水利设施建设补助资金45万元,冀财农（2014）252号部分水利项目补助（河道划界竖桩经费）23万元,冀财建（2013）270号2013年中小河流域治理项目补助116万元,冀财预（2013）61号中小河流治理资金110万元,涞源县截潜流工程20万元(中央补助资金240万元，需地方配套资金160万元)。流域面积200平方公里以上县管河道划界竖桩工程185万元(方案编制及定位测量费200.5万元，界桩埋设费121.5万元，建管费30万元，验收费18万元)，金家井孙家庄农田水利建设4万元。</t>
  </si>
  <si>
    <r>
      <rPr>
        <sz val="10"/>
        <color rgb="FF0000FF"/>
        <rFont val="宋体"/>
        <charset val="134"/>
      </rPr>
      <t>涞源县截潜流工程60.45万元（</t>
    </r>
    <r>
      <rPr>
        <sz val="10"/>
        <color rgb="FFFF0000"/>
        <rFont val="宋体"/>
        <charset val="134"/>
      </rPr>
      <t>附审计报告</t>
    </r>
    <r>
      <rPr>
        <sz val="10"/>
        <color rgb="FF0000FF"/>
        <rFont val="宋体"/>
        <charset val="134"/>
      </rPr>
      <t>）。</t>
    </r>
  </si>
  <si>
    <t>水资源费39万,</t>
  </si>
  <si>
    <t>水资源费12万,</t>
  </si>
  <si>
    <t>杨家庄镇杨家庄村饮水工程配套电力设施工程款2万,</t>
  </si>
  <si>
    <t>水云乡菜地饮食水工程款5.46万元,冀财建（2014）228号2014年农村饮水安全工程6万元,</t>
  </si>
  <si>
    <t>水利局城区增设19座市政消火栓建设工程款38万元，上级决算批复扣欠缴南水北调资金349万元。</t>
  </si>
  <si>
    <t>扶贫局工作经费41.59万元.</t>
  </si>
  <si>
    <r>
      <rPr>
        <sz val="10"/>
        <color rgb="FF0000FF"/>
        <rFont val="宋体"/>
        <charset val="134"/>
      </rPr>
      <t>扶贫工作经费200万元（</t>
    </r>
    <r>
      <rPr>
        <sz val="10"/>
        <color rgb="FFC60ABD"/>
        <rFont val="宋体"/>
        <charset val="134"/>
      </rPr>
      <t>含乡镇扶贫工作经费,此款1月17日已拨付15万元</t>
    </r>
    <r>
      <rPr>
        <sz val="10"/>
        <color rgb="FF0000FF"/>
        <rFont val="宋体"/>
        <charset val="134"/>
      </rPr>
      <t>）</t>
    </r>
  </si>
  <si>
    <t>解决金家井乡村村通欠账7万元(共欠19.6万元,2013年解决6万元,余款分两年还清,今年安排7万元,2015年再安排6.6万元);解决乌龙沟乡邓庄村、后庄村“村村通”工程欠账9.8万,18个乡镇2012年帮扶村主街道硬化配套资金195万元(每个村7.5万*26个村),</t>
  </si>
  <si>
    <t>扶贫产业县级投入资金1000万元(按上年公共财政预算收入的2%,其中:70%用于产业、其余用于培训、规划等),</t>
  </si>
  <si>
    <r>
      <rPr>
        <sz val="10"/>
        <color rgb="FF0000FF"/>
        <rFont val="宋体"/>
        <charset val="134"/>
      </rPr>
      <t>扶贫产业县级投入资金1500万元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</si>
  <si>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t>扶贫产业扶持资金500万元。</t>
  </si>
  <si>
    <t xml:space="preserve">       扶贫贷款奖补的贴息</t>
  </si>
  <si>
    <t>对贫困参合农民财政补贴525万（每人25元补贴即21万人*25元=25万元），</t>
  </si>
  <si>
    <t>对贫困参合农民财政补贴800万（每人40元补贴即20万人*40元=800万元,2015年12月28日社保股张股长通知对参合农民补助从原来的30元/人提高到40元/人，县长办公会议定,无文件和批示），县级驻村工作队经费152万元(152个村*1万/村)</t>
  </si>
  <si>
    <r>
      <rPr>
        <sz val="10"/>
        <color rgb="FF0000FF"/>
        <rFont val="宋体"/>
        <charset val="134"/>
      </rPr>
      <t>对贫困参合农民财政补贴1020万</t>
    </r>
    <r>
      <rPr>
        <sz val="10"/>
        <rFont val="宋体"/>
        <charset val="134"/>
      </rPr>
      <t>（</t>
    </r>
    <r>
      <rPr>
        <sz val="10"/>
        <color rgb="FFFF0000"/>
        <rFont val="宋体"/>
        <charset val="134"/>
      </rPr>
      <t>每人40元补贴即25.5万人*40元=1020万元,2015年12月28日社保股张股长通知对参合农民补助从原来的30元/人提高到40元/人，县长办公会议定,无文件和批示</t>
    </r>
    <r>
      <rPr>
        <sz val="10"/>
        <rFont val="宋体"/>
        <charset val="134"/>
      </rPr>
      <t>），</t>
    </r>
    <r>
      <rPr>
        <sz val="10"/>
        <color rgb="FF0000FF"/>
        <rFont val="宋体"/>
        <charset val="134"/>
      </rPr>
      <t>县级驻村工作队经费194万元</t>
    </r>
    <r>
      <rPr>
        <sz val="10"/>
        <rFont val="宋体"/>
        <charset val="134"/>
      </rPr>
      <t>(</t>
    </r>
    <r>
      <rPr>
        <sz val="10"/>
        <color rgb="FFFF0000"/>
        <rFont val="宋体"/>
        <charset val="134"/>
      </rPr>
      <t>97个村*2万/村</t>
    </r>
    <r>
      <rPr>
        <sz val="10"/>
        <rFont val="宋体"/>
        <charset val="134"/>
      </rPr>
      <t>),</t>
    </r>
    <r>
      <rPr>
        <sz val="10"/>
        <color rgb="FF0000FF"/>
        <rFont val="宋体"/>
        <charset val="134"/>
      </rPr>
      <t>2016年贫困人口医疗救助17万元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2017年贫困人口医疗救助51万元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城乡居民脱贫出列村建档立卡人员补缴2016年基本医疗保险财政补贴136.87万元</t>
    </r>
    <r>
      <rPr>
        <sz val="10"/>
        <rFont val="宋体"/>
        <charset val="134"/>
      </rPr>
      <t>（</t>
    </r>
    <r>
      <rPr>
        <sz val="10"/>
        <color rgb="FFFF0000"/>
        <rFont val="宋体"/>
        <charset val="134"/>
      </rPr>
      <t>3259人*420元</t>
    </r>
    <r>
      <rPr>
        <sz val="10"/>
        <rFont val="宋体"/>
        <charset val="134"/>
      </rPr>
      <t>），</t>
    </r>
    <r>
      <rPr>
        <sz val="10"/>
        <color rgb="FF0000FF"/>
        <rFont val="宋体"/>
        <charset val="134"/>
      </rPr>
      <t>城乡居民建档立卡人员医疗保险个人缴费补助324.23万元</t>
    </r>
    <r>
      <rPr>
        <sz val="10"/>
        <rFont val="宋体"/>
        <charset val="134"/>
      </rPr>
      <t>（</t>
    </r>
    <r>
      <rPr>
        <sz val="10"/>
        <color rgb="FFFF0000"/>
        <rFont val="宋体"/>
        <charset val="134"/>
      </rPr>
      <t>57898人*56元），</t>
    </r>
  </si>
  <si>
    <t>农村面貌改造提升及村级一事一议300万（25万人*20元*0.6/3）；</t>
  </si>
  <si>
    <t>村级一事一议县配套100万（25万人*20元*0.6/3）；美丽乡村建设县配套100万元(2016年重点村20个，共8079户，25613人。9个重点村*50万/村=450万元,11个村*10万元/村=110万元,合计560万元,8个村由上级专款安排,县财政只安排西道沟村100万元)</t>
  </si>
  <si>
    <r>
      <rPr>
        <sz val="10"/>
        <color rgb="FF0033CC"/>
        <rFont val="宋体"/>
        <charset val="134"/>
      </rPr>
      <t>村级一事一议县配套100万</t>
    </r>
    <r>
      <rPr>
        <sz val="10"/>
        <rFont val="宋体"/>
        <charset val="134"/>
      </rPr>
      <t>（</t>
    </r>
    <r>
      <rPr>
        <sz val="10"/>
        <color rgb="FFFF0000"/>
        <rFont val="宋体"/>
        <charset val="134"/>
      </rPr>
      <t>25万人*20元*0.6/3</t>
    </r>
    <r>
      <rPr>
        <sz val="10"/>
        <rFont val="宋体"/>
        <charset val="134"/>
      </rPr>
      <t>）；</t>
    </r>
  </si>
  <si>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</si>
  <si>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t>村级经费（转移支付）786.37万【含村两委干部基础职务补贴284920元*12个月=341.9万，19名村官补贴11.4万，原村级运转经费376.07万，2015年追加村级运转经费57万（即每村增加2000元*285个村），追加后村级运转经费433.07万元】。村支书享受公务员待遇225万（156人月工资187226元*12月=225万元），村书记主任基础职务补贴647.5万（515人,其中:一人兼24人.非一兼491人,月补贴270300元*12月=324.36万,2016年1月1日提高村干部基础职务补贴，其中:书记主任补贴按1000元/月提高部分由省财政负担,其他两委干部1122人*提标240元*12个月=323.14万元），农村离任干部补贴36.4万（连续10年以上或累计15年以上的240人*600元/年=14.4万，连续15年以上或累计20年以上的220人*1000元/年=22万），农村现任干部养老保险21.52万（书记主任515人*200/年=10.3万，其他两委干部1122人*100/年=11.22）；农村现任两委干部绩效补贴196.44万【1637人*100元*12月】，</t>
  </si>
  <si>
    <r>
      <rPr>
        <sz val="10"/>
        <color rgb="FF0000FF"/>
        <rFont val="宋体"/>
        <charset val="134"/>
      </rPr>
      <t>村级经费（转移支付）786.37万</t>
    </r>
    <r>
      <rPr>
        <sz val="10"/>
        <rFont val="宋体"/>
        <charset val="134"/>
      </rPr>
      <t>【</t>
    </r>
    <r>
      <rPr>
        <sz val="10"/>
        <color rgb="FFFF0000"/>
        <rFont val="宋体"/>
        <charset val="134"/>
      </rPr>
      <t>含村两委干部基础职务补贴283400元*12个月=340.1万，19名村官补贴11.4万，原村级运转经费377.87万，2015年追加村级运转经费57万（即每村增加2000元*285个村），追加后村级运转经费434.87万元</t>
    </r>
    <r>
      <rPr>
        <sz val="10"/>
        <rFont val="宋体"/>
        <charset val="134"/>
      </rPr>
      <t>】。</t>
    </r>
    <r>
      <rPr>
        <sz val="10"/>
        <color rgb="FF0000FF"/>
        <rFont val="宋体"/>
        <charset val="134"/>
      </rPr>
      <t>村支书享受公务员待遇163.45万</t>
    </r>
    <r>
      <rPr>
        <sz val="10"/>
        <rFont val="宋体"/>
        <charset val="134"/>
      </rPr>
      <t>（</t>
    </r>
    <r>
      <rPr>
        <sz val="10"/>
        <color rgb="FFFF0000"/>
        <rFont val="宋体"/>
        <charset val="134"/>
      </rPr>
      <t>154人月工资136204元*12月=163.45万元</t>
    </r>
    <r>
      <rPr>
        <sz val="10"/>
        <rFont val="宋体"/>
        <charset val="134"/>
      </rPr>
      <t>），</t>
    </r>
    <r>
      <rPr>
        <sz val="10"/>
        <color rgb="FF0000FF"/>
        <rFont val="宋体"/>
        <charset val="134"/>
      </rPr>
      <t>村书记主任基础职务补贴697.68万</t>
    </r>
    <r>
      <rPr>
        <sz val="10"/>
        <rFont val="宋体"/>
        <charset val="134"/>
      </rPr>
      <t>（</t>
    </r>
    <r>
      <rPr>
        <sz val="10"/>
        <color rgb="FFFF0000"/>
        <rFont val="宋体"/>
        <charset val="134"/>
      </rPr>
      <t>509人,其中:一人兼24人.非一兼485人,月补贴581400元*12月=697.68万,2016年1月1日提高村干部基础职务补贴，其中:书记主任补贴按1000元/月提高部分由省财政负担,其他两委干部1122人*提标240元*12个月=323.14万元</t>
    </r>
    <r>
      <rPr>
        <sz val="10"/>
        <rFont val="宋体"/>
        <charset val="134"/>
      </rPr>
      <t>），</t>
    </r>
    <r>
      <rPr>
        <sz val="10"/>
        <color rgb="FF0000FF"/>
        <rFont val="宋体"/>
        <charset val="134"/>
      </rPr>
      <t>农村离任干部补贴36.4万</t>
    </r>
    <r>
      <rPr>
        <sz val="10"/>
        <rFont val="宋体"/>
        <charset val="134"/>
      </rPr>
      <t>（</t>
    </r>
    <r>
      <rPr>
        <sz val="10"/>
        <color rgb="FFFF0000"/>
        <rFont val="宋体"/>
        <charset val="134"/>
      </rPr>
      <t>连续10年以上或累计15年以上的240人*600元/年=14.4万，连续15年以上或累计20年以上的220人*1000元/年=22万</t>
    </r>
    <r>
      <rPr>
        <sz val="10"/>
        <rFont val="宋体"/>
        <charset val="134"/>
      </rPr>
      <t>），</t>
    </r>
    <r>
      <rPr>
        <sz val="10"/>
        <color rgb="FF0000FF"/>
        <rFont val="宋体"/>
        <charset val="134"/>
      </rPr>
      <t>农村现任干部养老保险22.2万</t>
    </r>
    <r>
      <rPr>
        <sz val="10"/>
        <rFont val="宋体"/>
        <charset val="134"/>
      </rPr>
      <t>（</t>
    </r>
    <r>
      <rPr>
        <sz val="10"/>
        <color rgb="FFFF0000"/>
        <rFont val="宋体"/>
        <charset val="134"/>
      </rPr>
      <t>书记主任515人*200/年=10.3万，其他两委干部1122人*100/年=11.22</t>
    </r>
    <r>
      <rPr>
        <sz val="10"/>
        <rFont val="宋体"/>
        <charset val="134"/>
      </rPr>
      <t>）；</t>
    </r>
    <r>
      <rPr>
        <sz val="10"/>
        <color rgb="FF0000FF"/>
        <rFont val="宋体"/>
        <charset val="134"/>
      </rPr>
      <t>农村现任两委干部绩效补贴221万</t>
    </r>
    <r>
      <rPr>
        <sz val="10"/>
        <rFont val="宋体"/>
        <charset val="134"/>
      </rPr>
      <t>，村级运转经费5.72万元（</t>
    </r>
    <r>
      <rPr>
        <sz val="10"/>
        <color rgb="FFFF0000"/>
        <rFont val="宋体"/>
        <charset val="134"/>
      </rPr>
      <t>按每村9.5万元测算，全年村级经费需2707.5万元，剔除已安排村级经费2665.78万元，尚需再安排41.72万元</t>
    </r>
    <r>
      <rPr>
        <sz val="10"/>
        <rFont val="宋体"/>
        <charset val="134"/>
      </rPr>
      <t>）</t>
    </r>
    <r>
      <rPr>
        <sz val="10"/>
        <color rgb="FF0033CC"/>
        <rFont val="宋体"/>
        <charset val="134"/>
      </rPr>
      <t>计生小组长及协管员工资54.48万元</t>
    </r>
    <r>
      <rPr>
        <sz val="10"/>
        <rFont val="宋体"/>
        <charset val="134"/>
      </rPr>
      <t>（</t>
    </r>
    <r>
      <rPr>
        <sz val="10"/>
        <color rgb="FFFF0000"/>
        <rFont val="宋体"/>
        <charset val="134"/>
      </rPr>
      <t>小组长354人+协管员100人*100元*12月=54.48万</t>
    </r>
    <r>
      <rPr>
        <sz val="10"/>
        <rFont val="宋体"/>
        <charset val="134"/>
      </rPr>
      <t>），</t>
    </r>
    <r>
      <rPr>
        <sz val="10"/>
        <color rgb="FF0033CC"/>
        <rFont val="宋体"/>
        <charset val="134"/>
      </rPr>
      <t>村计生办主任补贴（转移支付）34.2万</t>
    </r>
    <r>
      <rPr>
        <sz val="10"/>
        <rFont val="宋体"/>
        <charset val="134"/>
      </rPr>
      <t>（</t>
    </r>
    <r>
      <rPr>
        <sz val="10"/>
        <color rgb="FFFF0000"/>
        <rFont val="宋体"/>
        <charset val="134"/>
      </rPr>
      <t>285人*100元*12月=34.2万</t>
    </r>
    <r>
      <rPr>
        <sz val="10"/>
        <rFont val="宋体"/>
        <charset val="134"/>
      </rPr>
      <t>），</t>
    </r>
    <r>
      <rPr>
        <sz val="10"/>
        <color rgb="FF0000FF"/>
        <rFont val="宋体"/>
        <charset val="134"/>
      </rPr>
      <t>王安镇片区取暖费尾欠50万元</t>
    </r>
    <r>
      <rPr>
        <sz val="10"/>
        <rFont val="宋体"/>
        <charset val="134"/>
      </rPr>
      <t>（</t>
    </r>
    <r>
      <rPr>
        <sz val="10"/>
        <color rgb="FFFF0000"/>
        <rFont val="宋体"/>
        <charset val="134"/>
      </rPr>
      <t>此款于2017.1.17日拨王安镇50万</t>
    </r>
    <r>
      <rPr>
        <sz val="10"/>
        <rFont val="宋体"/>
        <charset val="134"/>
      </rPr>
      <t>）,</t>
    </r>
    <r>
      <rPr>
        <sz val="10"/>
        <color rgb="FF0000FF"/>
        <rFont val="宋体"/>
        <charset val="134"/>
      </rPr>
      <t>旅发大会和美丽乡村建设期间突击积存垃圾产生费用100万元,美丽乡村建设500万元,18个乡镇农村环境治理专项36万元.</t>
    </r>
  </si>
  <si>
    <t>种植业保险（玉米）保费县配套105.6万元【全县统保按16万亩计算，保险费由原来的18.2元/亩调整为24元/亩，每亩保险保费24元，保险保费共计384万元,其中：中央负担40%153.6万元、省负担32.5%124.8万元、县负担7.5%为28.8万元、农民个人负担20%为76.8万元由财政负担】，能繁母猪保险1.58万元【能繁母猪参保5273头，每头保险保费60元，共计316380元（其中：中央负担50%158190元、省级负担25%79095元、县级负担5%15819元、农户个人负担20%63276元）】，育肥猪保险保费5.73万元【其中:育肥猪15282头，每头保险保费25元，共计382050元（其中：中央负担50%191025元、省级负担15%57308元、县级负担15%57308元、农户个人负担20%76411元）】；2015年育肥猪保险保费3.22万元【其中:育肥猪8566头，每头保险保费25元，共计214150元（其中：中央负担50%107075元、省级负担15%32122.5元、县级负担15%32122.5元、农户个人负担20%42830元）】；林业林木保险54.63万元【公益林保险910661.8亩,其中：310661.8亩为国家补贴性，60万亩国家不予补贴,每亩保险保费2.4元，共计2185588.32元,其中：中央负担50%1092794.16元、省级负担25%546397.08元、县级负担15%327838.25元、农户个人负担10%218558.83元由财政负担】；</t>
  </si>
  <si>
    <r>
      <rPr>
        <sz val="10"/>
        <color rgb="FF0000FF"/>
        <rFont val="宋体"/>
        <charset val="134"/>
      </rPr>
      <t>种植业保险（玉米）保费县配套105.6万元</t>
    </r>
    <r>
      <rPr>
        <sz val="10"/>
        <rFont val="宋体"/>
        <charset val="134"/>
      </rPr>
      <t>【</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t>
    </r>
    <r>
      <rPr>
        <sz val="10"/>
        <color rgb="FF0000FF"/>
        <rFont val="宋体"/>
        <charset val="134"/>
      </rPr>
      <t>能繁母猪保险1.58万元</t>
    </r>
    <r>
      <rPr>
        <sz val="10"/>
        <rFont val="宋体"/>
        <charset val="134"/>
      </rPr>
      <t>【</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t>
    </r>
    <r>
      <rPr>
        <sz val="10"/>
        <color rgb="FF0000FF"/>
        <rFont val="宋体"/>
        <charset val="134"/>
      </rPr>
      <t>育肥猪保险保费5.73万元</t>
    </r>
    <r>
      <rPr>
        <sz val="10"/>
        <rFont val="宋体"/>
        <charset val="134"/>
      </rPr>
      <t>【</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t>
    </r>
    <r>
      <rPr>
        <sz val="10"/>
        <color rgb="FF0033CC"/>
        <rFont val="宋体"/>
        <charset val="134"/>
      </rPr>
      <t>林业林木保险13.69万元</t>
    </r>
    <r>
      <rPr>
        <sz val="10"/>
        <rFont val="宋体"/>
        <charset val="134"/>
      </rPr>
      <t>【</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t>
    </r>
    <r>
      <rPr>
        <sz val="10"/>
        <color rgb="FF0000FF"/>
        <rFont val="宋体"/>
        <charset val="134"/>
      </rPr>
      <t>2016年温室大棚保险县配套3.3375万元（</t>
    </r>
    <r>
      <rPr>
        <sz val="10"/>
        <color rgb="FFFF0000"/>
        <rFont val="宋体"/>
        <charset val="134"/>
      </rPr>
      <t>温室大棚267.5亩，保费222500元，其中：省55%122375元。县15%33375元，农户30%66750元</t>
    </r>
    <r>
      <rPr>
        <sz val="10"/>
        <color rgb="FF0000FF"/>
        <rFont val="宋体"/>
        <charset val="134"/>
      </rPr>
      <t>）。</t>
    </r>
  </si>
  <si>
    <t>农村垫缴税费债务化解县配套160万元.</t>
  </si>
  <si>
    <t>成品油价格税费改革补助人员基数706万，</t>
  </si>
  <si>
    <t>成品油价格税费改革补助人员基数802万(自收自支工资需217.6万/月*12个月=2611万元)，出租公交管理站工作经费10万元。</t>
  </si>
  <si>
    <r>
      <rPr>
        <sz val="10"/>
        <color rgb="FF0000FF"/>
        <rFont val="宋体"/>
        <charset val="134"/>
      </rPr>
      <t>成品油价格税费改革补助人员基数1023万</t>
    </r>
    <r>
      <rPr>
        <sz val="10"/>
        <rFont val="宋体"/>
        <charset val="134"/>
      </rPr>
      <t>(</t>
    </r>
    <r>
      <rPr>
        <sz val="10"/>
        <color rgb="FFFF0000"/>
        <rFont val="宋体"/>
        <charset val="134"/>
      </rPr>
      <t>自收自支工资需217.6万/月*12个月=2611万元</t>
    </r>
    <r>
      <rPr>
        <sz val="10"/>
        <rFont val="宋体"/>
        <charset val="134"/>
      </rPr>
      <t>)，</t>
    </r>
    <r>
      <rPr>
        <sz val="10"/>
        <color rgb="FF0000FF"/>
        <rFont val="宋体"/>
        <charset val="134"/>
      </rPr>
      <t>出租公交管理站工作经费10万元。</t>
    </r>
  </si>
  <si>
    <t>交通局国道207线涞源黑龙湾旧路维修改造资金100万元，鼻子岭隧道工程款50万元；</t>
  </si>
  <si>
    <t>农村工路养护工程补助304万。</t>
  </si>
  <si>
    <t>农村工路养护工程补助251万，农村公路养护县配套166万元，</t>
  </si>
  <si>
    <t>偿还108国道向保定投资公司借款30万元.冀财建（2013）475号用于交通执法大厅维修资金15万元,冀财建（2014）337号2014年第二批交通运输事业发展公路大中修及燕太乡镇客运站12万元,</t>
  </si>
  <si>
    <r>
      <rPr>
        <sz val="10"/>
        <color rgb="FF0033CC"/>
        <rFont val="宋体"/>
        <charset val="134"/>
      </rPr>
      <t>偿还108国道向保定投资公司借款30万元</t>
    </r>
    <r>
      <rPr>
        <sz val="10"/>
        <rFont val="宋体"/>
        <charset val="134"/>
      </rPr>
      <t>.</t>
    </r>
  </si>
  <si>
    <t>冀财建（2014）266号2014年车购税用于一般公务建设补助（第二批）28万元,</t>
  </si>
  <si>
    <t>冀财建（2013）348号2013年第四批车购税用于农村公路建设项目10万元,冀财建（2013）495号2014年车购税用于公路建设（二批）33万元,冀财建（2014）266号2014年车购税用于农村公路建设第二批公路改造资金1.7万元,</t>
  </si>
  <si>
    <t>节前走访经费1万，项目跑动经费2万，电子党务及政务网络建设及租费77.4万（每月租费6.45万*12月），政务信息网专线3万，工信局专项2万（调度分析）；</t>
  </si>
  <si>
    <t>工信局专项经费24.7万(7人月工资及四项保险23640元*12个月=28.37万+奖励性绩效6.96万*70%=24.7万),电子党务及政务网络建设及租费77.4万（每月租费6.45万*12月），政务信息网专线3万，节前慰问老干部1万,工信局专项2万（调度分析）；解决工信局羊毛衫厂23人养老保险10.35万元(4500元*23人=10.35万元).</t>
  </si>
  <si>
    <r>
      <rPr>
        <sz val="10"/>
        <color rgb="FF0000FF"/>
        <rFont val="宋体"/>
        <charset val="134"/>
      </rPr>
      <t>工信局专项经费18.39万</t>
    </r>
    <r>
      <rPr>
        <sz val="10"/>
        <rFont val="宋体"/>
        <charset val="134"/>
      </rPr>
      <t>(</t>
    </r>
    <r>
      <rPr>
        <sz val="10"/>
        <color rgb="FFFF0000"/>
        <rFont val="宋体"/>
        <charset val="134"/>
      </rPr>
      <t>7人月工资及四项保险35223元*12个月=42.27万+奖励性绩效6.4万*70%=34.07万,减人员预算安排15.68万,专项经费安排18.39万元</t>
    </r>
    <r>
      <rPr>
        <sz val="10"/>
        <rFont val="宋体"/>
        <charset val="134"/>
      </rPr>
      <t>),</t>
    </r>
    <r>
      <rPr>
        <sz val="10"/>
        <color rgb="FF0000FF"/>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r>
      <rPr>
        <sz val="10"/>
        <color rgb="FF0033CC"/>
        <rFont val="宋体"/>
        <charset val="134"/>
      </rPr>
      <t>解决工信局遗留问题10.35万元</t>
    </r>
    <r>
      <rPr>
        <sz val="10"/>
        <rFont val="宋体"/>
        <charset val="134"/>
      </rPr>
      <t>(</t>
    </r>
    <r>
      <rPr>
        <sz val="10"/>
        <color rgb="FFFF0000"/>
        <rFont val="宋体"/>
        <charset val="134"/>
      </rPr>
      <t>4500元*23人=10.35万元)</t>
    </r>
    <r>
      <rPr>
        <sz val="10"/>
        <rFont val="宋体"/>
        <charset val="134"/>
      </rPr>
      <t>.</t>
    </r>
  </si>
  <si>
    <r>
      <rPr>
        <sz val="10"/>
        <color rgb="FF0000FF"/>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t>
    </r>
    <r>
      <rPr>
        <sz val="10"/>
        <color rgb="FF0000FF"/>
        <rFont val="宋体"/>
        <charset val="134"/>
      </rPr>
      <t>政务信息网专线3万，</t>
    </r>
  </si>
  <si>
    <t xml:space="preserve">        工业和信息产业支持</t>
  </si>
  <si>
    <t>安监局租房19万（追加3万）,</t>
  </si>
  <si>
    <t>安监局租房19万</t>
  </si>
  <si>
    <r>
      <rPr>
        <sz val="10"/>
        <color rgb="FF0000FF"/>
        <rFont val="宋体"/>
        <charset val="134"/>
      </rPr>
      <t>安监局租房19万，安全生产“五级五覆盖”体制机制建设经费10万元（</t>
    </r>
    <r>
      <rPr>
        <sz val="10"/>
        <color rgb="FFFF0000"/>
        <rFont val="宋体"/>
        <charset val="134"/>
      </rPr>
      <t>县领导已签批</t>
    </r>
    <r>
      <rPr>
        <sz val="10"/>
        <color rgb="FF0000FF"/>
        <rFont val="宋体"/>
        <charset val="134"/>
      </rPr>
      <t>），</t>
    </r>
  </si>
  <si>
    <t>安监局矿山救援队组建资金80万元,</t>
  </si>
  <si>
    <t>2013年尾矿库闭库52个尾矿库占地200亩欠6个乡镇(100-200户)100万元,冀财企[2013]101号2013年非煤矿山整治专项资金57万元,冀财企[2014]114号2014年非金属矿山安全整治专项资金59万元,冀财企（2014）112号涞源县尾矿库整治专项资金400万元,</t>
  </si>
  <si>
    <r>
      <rPr>
        <sz val="10"/>
        <color rgb="FF0033CC"/>
        <rFont val="宋体"/>
        <charset val="134"/>
      </rPr>
      <t>杨家庄镇尾矿库闭库征用耕地林地所欠补偿费用项目91.3万元</t>
    </r>
    <r>
      <rPr>
        <sz val="10"/>
        <rFont val="宋体"/>
        <charset val="134"/>
      </rPr>
      <t>（</t>
    </r>
    <r>
      <rPr>
        <sz val="10"/>
        <color rgb="FFFF0000"/>
        <rFont val="宋体"/>
        <charset val="134"/>
      </rPr>
      <t>2013年，按省、市、县政府要求，县政府牵头对我镇辖区内不符合安全条件的尾矿库进行了闭库工作）,</t>
    </r>
    <r>
      <rPr>
        <sz val="10"/>
        <color rgb="FF0000FF"/>
        <rFont val="宋体"/>
        <charset val="134"/>
      </rPr>
      <t>尾矿库闭库项目500万元,</t>
    </r>
  </si>
  <si>
    <t xml:space="preserve">    国有资产监管</t>
  </si>
  <si>
    <t>中小企业发展技改资金1000万元（含石棉矿280万,石棉矿春节前解决职工生活费所需资金25万）；</t>
  </si>
  <si>
    <t>中小企业发展技改资金303万元（石棉矿303万）；</t>
  </si>
  <si>
    <r>
      <rPr>
        <sz val="10"/>
        <color rgb="FF0000FF"/>
        <rFont val="宋体"/>
        <charset val="134"/>
      </rPr>
      <t>中小企业发展技改资金330万元（</t>
    </r>
    <r>
      <rPr>
        <sz val="10"/>
        <color rgb="FFFF0000"/>
        <rFont val="宋体"/>
        <charset val="134"/>
      </rPr>
      <t>石棉矿305万</t>
    </r>
    <r>
      <rPr>
        <sz val="10"/>
        <color rgb="FF0000FF"/>
        <rFont val="宋体"/>
        <charset val="134"/>
      </rPr>
      <t>）；宏伟置业有限公司投资报酬2054.15万元。</t>
    </r>
  </si>
  <si>
    <t>县社工作经费6万，县社工伤职工伤残津贴2.9万。</t>
  </si>
  <si>
    <t>县社工作经费36万，县社工伤职工伤残津贴2.9万。</t>
  </si>
  <si>
    <t>县社搭建为农服务综合平台前期投入10万元,</t>
  </si>
  <si>
    <t>县社搭建为农服务综合平台前期投入5万元,</t>
  </si>
  <si>
    <t>旅游专项81.47万（29名自筹人员工资：29人*2665元*12月=92.74万；养老医疗保险92.74万*25.5%=23.64万：合计116.38*70%=81.47），</t>
  </si>
  <si>
    <t>旅游专项124.15万（28名自筹人员工资：28人*4277元*12月=143.69万；28人养老保险143.68万*20%=28.74万：28人医疗保险28人*2312*6%*12个月=4.66万,大额医疗96*28人=0.27万：合计177.36*70%=124.15万），高速户外塔牌广告20万,创建5A级景区建设300万元。县内创建工作参观、培训、宣传品制作、工作经费10万元。白石山旅游观光大道规划费44.4万(此数拨付后全部解决清)。</t>
  </si>
  <si>
    <r>
      <rPr>
        <sz val="10"/>
        <color rgb="FF0033CC"/>
        <rFont val="宋体"/>
        <charset val="134"/>
      </rPr>
      <t>旅游专项69.98万</t>
    </r>
    <r>
      <rPr>
        <sz val="10"/>
        <rFont val="宋体"/>
        <charset val="134"/>
      </rPr>
      <t>（</t>
    </r>
    <r>
      <rPr>
        <sz val="10"/>
        <color rgb="FFFF0000"/>
        <rFont val="宋体"/>
        <charset val="134"/>
      </rPr>
      <t>27名自筹人员工资：27人*4529元*12月=146.74万；27人养老保险146.74万*26.8%=39.33万：大额医疗96*27人=0.26万：合计186.33*70%=130.43万,减人员预算安排60.45万元,专项预算安排69.98万元</t>
    </r>
    <r>
      <rPr>
        <sz val="10"/>
        <rFont val="宋体"/>
        <charset val="134"/>
      </rPr>
      <t>），</t>
    </r>
    <r>
      <rPr>
        <sz val="10"/>
        <color rgb="FF0000FF"/>
        <rFont val="宋体"/>
        <charset val="134"/>
      </rPr>
      <t>县内创建工作参观、培训、宣传品制作、工作经费10万元。</t>
    </r>
  </si>
  <si>
    <t>旅游发展大会资金3000万元。</t>
  </si>
  <si>
    <r>
      <rPr>
        <sz val="10"/>
        <color rgb="FF0033CC"/>
        <rFont val="宋体"/>
        <charset val="134"/>
      </rPr>
      <t>旅游发展大会资金3000万元【</t>
    </r>
    <r>
      <rPr>
        <sz val="10"/>
        <color rgb="FFFF0000"/>
        <rFont val="宋体"/>
        <charset val="134"/>
      </rPr>
      <t>白石山镇风凉沟布展经费78.2978万元（</t>
    </r>
    <r>
      <rPr>
        <sz val="10"/>
        <color rgb="FFC60ABD"/>
        <rFont val="宋体"/>
        <charset val="134"/>
      </rPr>
      <t>已拨付</t>
    </r>
    <r>
      <rPr>
        <sz val="10"/>
        <color rgb="FFFF0000"/>
        <rFont val="宋体"/>
        <charset val="134"/>
      </rPr>
      <t>）；旅游局承办首届旅发大会住宿经费283.2503万元（待评审）；旅游局承办首届旅发大会就餐经费288.2489万元（待评审）；交运局旅发大会期间摆渡车辆补贴资金154.01万元（待评审）；公安局解决旅发大会期间公安民警食宿所需资金155万元（待评审）；城区办前泉坊村“百亩花海”项目7至10月费用20.15万元（待评审）；白石山镇菜村岗村兴达选厂拆除费用3.81万元（待评审，</t>
    </r>
    <r>
      <rPr>
        <sz val="10"/>
        <color rgb="FFCC00CC"/>
        <rFont val="宋体"/>
        <charset val="134"/>
      </rPr>
      <t>评审核定价3.464万元于2017.1.17日拨付</t>
    </r>
    <r>
      <rPr>
        <sz val="10"/>
        <color rgb="FFFF0000"/>
        <rFont val="宋体"/>
        <charset val="134"/>
      </rPr>
      <t>）；白石山镇保定地勘院白石山地质科普实训基地征迁费用50万元（</t>
    </r>
    <r>
      <rPr>
        <sz val="10"/>
        <color rgb="FFCC00CC"/>
        <rFont val="宋体"/>
        <charset val="134"/>
      </rPr>
      <t>此款已于2017.1.17日拨付白石山镇50万元</t>
    </r>
    <r>
      <rPr>
        <sz val="10"/>
        <color rgb="FFFF0000"/>
        <rFont val="宋体"/>
        <charset val="134"/>
      </rPr>
      <t>），交运局旅发大会交通项目东西门连接线主会场段增设混凝土预制块护坡资金89.8万元（待评审和交通局项目重复）；白石山旅游公司四百亩临时电源建设资金178.02万元（待评审）；交运局涞源南高速口城南516电缆入地工程24.11万元；交运局下银线荆山口村白石河桥栏杆工程款9.91万元（待评审）；交运局下银线风凉沟村桥更换桥栏杆工程款7.84万元（待评审）；政府办旅发大会车辆租赁费15万元；白石山旅游公司四百亩临时电源建设所需资金(待评审)178.02万元，北石佛乡西道沟村测绘费5.8万元；住建局旅发大会鲜花摆放资金130万元（</t>
    </r>
    <r>
      <rPr>
        <sz val="10"/>
        <color rgb="FFC60ABD"/>
        <rFont val="宋体"/>
        <charset val="134"/>
      </rPr>
      <t>此款1.22日已拨付</t>
    </r>
    <r>
      <rPr>
        <sz val="10"/>
        <color rgb="FFFF0000"/>
        <rFont val="宋体"/>
        <charset val="134"/>
      </rPr>
      <t>），安监局天宏铁选厂旅发大会奖补资金60万元；旅游局星级农家院建设配套资金20万元（100户*2000元/户）;白石山镇景观大道征迁费用(51.45万元)、白石河治理征迁费用(62.94万元),共计114.39万元;</t>
    </r>
    <r>
      <rPr>
        <sz val="10"/>
        <color rgb="FF800080"/>
        <rFont val="宋体"/>
        <charset val="134"/>
      </rPr>
      <t>以前费用共计1867万元,</t>
    </r>
    <r>
      <rPr>
        <sz val="10"/>
        <color rgb="FFFF0000"/>
        <rFont val="宋体"/>
        <charset val="134"/>
      </rPr>
      <t>星空音乐节围挡工程款53.96万元（已审核）</t>
    </r>
    <r>
      <rPr>
        <sz val="10"/>
        <color rgb="FF800080"/>
        <rFont val="宋体"/>
        <charset val="134"/>
      </rPr>
      <t>，</t>
    </r>
    <r>
      <rPr>
        <sz val="10"/>
        <color rgb="FFFF0000"/>
        <rFont val="宋体"/>
        <charset val="134"/>
      </rPr>
      <t>维特瑞公司交通设施建设费37.84万元；交运局办理张石高速公路保定段涞源南收费站改造工程土地手续所需资金118.53万元（列入2016年未支出）；交运局旅发大会交通项目东西门连接线主会场段增设混凝土预制块护坡44.9万元（与白石山公司各负担一半，待评审）；交运局四条旅游路电力通讯线路迁改工程130.81万元(移动、电信、联通线路迁改工程754618元，电力线路迁改工程剩余20%部分55.35万元）</t>
    </r>
    <r>
      <rPr>
        <sz val="10"/>
        <color rgb="FF7030A0"/>
        <rFont val="宋体"/>
        <charset val="134"/>
      </rPr>
      <t>此前数据2382.51万元</t>
    </r>
    <r>
      <rPr>
        <sz val="10"/>
        <color rgb="FF0033CC"/>
        <rFont val="宋体"/>
        <charset val="134"/>
      </rPr>
      <t>】。</t>
    </r>
  </si>
  <si>
    <t>白石山世界地质公园中期评估40万元.</t>
  </si>
  <si>
    <t>十六、国土海洋气象等事务</t>
  </si>
  <si>
    <t>涞源县基本农田划定项目及永久基本农田划定项目100万元，</t>
  </si>
  <si>
    <r>
      <rPr>
        <sz val="10"/>
        <color rgb="FF0000FF"/>
        <rFont val="宋体"/>
        <charset val="134"/>
      </rPr>
      <t>农村土地承包经营权确权登记及土地调查等项目300万元（</t>
    </r>
    <r>
      <rPr>
        <sz val="10"/>
        <color rgb="FFFF0000"/>
        <rFont val="宋体"/>
        <charset val="134"/>
      </rPr>
      <t>其中:国土局数字涞源地理空间框架建设项目50万元；涞源县城区基准地价更新项目30万元，全国耕地后备资源调查评价经费53.054万元)</t>
    </r>
  </si>
  <si>
    <t>国土局户外基地建设100万元,</t>
  </si>
  <si>
    <t>冀财建（2013）481号矿业价款分配市县1820万元,</t>
  </si>
  <si>
    <t>国土局上缴矿产资源补偿费1000万元；</t>
  </si>
  <si>
    <t xml:space="preserve">       其他国土资源事务支出</t>
  </si>
  <si>
    <t>冀财建（2014）76号2014年第一季度新增费25%的部分返还44万元,</t>
  </si>
  <si>
    <r>
      <rPr>
        <sz val="10"/>
        <color rgb="FF0000FF"/>
        <rFont val="宋体"/>
        <charset val="134"/>
      </rPr>
      <t>国土局不动产登记工作及迎接国土资源部专项督查经费100万元（</t>
    </r>
    <r>
      <rPr>
        <sz val="10"/>
        <color rgb="FFFF0000"/>
        <rFont val="宋体"/>
        <charset val="134"/>
      </rPr>
      <t>待评审2016年列入100万元</t>
    </r>
    <r>
      <rPr>
        <sz val="10"/>
        <color rgb="FF0000FF"/>
        <rFont val="宋体"/>
        <charset val="134"/>
      </rPr>
      <t>）；</t>
    </r>
  </si>
  <si>
    <t>地震群测群防经费7.03万（195名群防员*30元/月*12个月）。</t>
  </si>
  <si>
    <t>气象事业费12.4万,气象灾害防御指挥部运行经费5万元。</t>
  </si>
  <si>
    <r>
      <rPr>
        <sz val="10"/>
        <color rgb="FF0033CC"/>
        <rFont val="宋体"/>
        <charset val="134"/>
      </rPr>
      <t>气象事业费12.4万</t>
    </r>
    <r>
      <rPr>
        <sz val="10"/>
        <rFont val="宋体"/>
        <charset val="134"/>
      </rPr>
      <t>,</t>
    </r>
    <r>
      <rPr>
        <sz val="10"/>
        <color rgb="FF0000FF"/>
        <rFont val="宋体"/>
        <charset val="134"/>
      </rPr>
      <t>气象灾害防御指挥部运行经费7.5万元。雷电防护经费及防雷体制改革审批财政保障经费5万元，防灾减灾信息员经费1万元，</t>
    </r>
  </si>
  <si>
    <t>防雷观测2.5万，</t>
  </si>
  <si>
    <t>防灾减灾信息员补贴7.5万（250人*300元/年），</t>
  </si>
  <si>
    <t>人工降雨6万（人员经费2.4万，人影购置炮弹，烟调等3.6万），</t>
  </si>
  <si>
    <r>
      <rPr>
        <sz val="10"/>
        <color rgb="FF0033CC"/>
        <rFont val="宋体"/>
        <charset val="134"/>
      </rPr>
      <t>人工影响天气6万</t>
    </r>
    <r>
      <rPr>
        <sz val="10"/>
        <rFont val="宋体"/>
        <charset val="134"/>
      </rPr>
      <t>（</t>
    </r>
    <r>
      <rPr>
        <sz val="10"/>
        <color rgb="FFFF0000"/>
        <rFont val="宋体"/>
        <charset val="134"/>
      </rPr>
      <t>人员经费2.4万，人影购置炮弹，烟调等3.6万</t>
    </r>
    <r>
      <rPr>
        <sz val="10"/>
        <rFont val="宋体"/>
        <charset val="134"/>
      </rPr>
      <t>），</t>
    </r>
  </si>
  <si>
    <t>18台自动检测站维修2万，</t>
  </si>
  <si>
    <t>区域自动站保障经费2万，</t>
  </si>
  <si>
    <t>农村危房改造工作经费2万元（两年，2013年1万，2014年1万），农村危房改造配套资金325万（6500户*500元/户），</t>
  </si>
  <si>
    <r>
      <rPr>
        <sz val="10"/>
        <color rgb="FF0000FF"/>
        <rFont val="宋体"/>
        <charset val="134"/>
      </rPr>
      <t>2015年农村危房改造资金420.91万元（</t>
    </r>
    <r>
      <rPr>
        <sz val="10"/>
        <color rgb="FFFF0000"/>
        <rFont val="宋体"/>
        <charset val="134"/>
      </rPr>
      <t>收回存量重新安排</t>
    </r>
    <r>
      <rPr>
        <sz val="10"/>
        <color rgb="FF0000FF"/>
        <rFont val="宋体"/>
        <charset val="134"/>
      </rPr>
      <t>）；</t>
    </r>
  </si>
  <si>
    <t>农村危房改造工作经费2万元(2016年农村危房改造任务数为3000户，覆盖18个乡镇285个行政村)</t>
  </si>
  <si>
    <r>
      <rPr>
        <sz val="10"/>
        <color rgb="FF0033CC"/>
        <rFont val="宋体"/>
        <charset val="134"/>
      </rPr>
      <t>农村危房改造工作经费2万元</t>
    </r>
    <r>
      <rPr>
        <sz val="10"/>
        <rFont val="宋体"/>
        <charset val="134"/>
      </rPr>
      <t>(</t>
    </r>
    <r>
      <rPr>
        <sz val="10"/>
        <color rgb="FFFF0000"/>
        <rFont val="宋体"/>
        <charset val="134"/>
      </rPr>
      <t>2016年农村危房改造任务数为3000户，覆盖18个乡镇285个行政村)，</t>
    </r>
    <r>
      <rPr>
        <sz val="10"/>
        <color rgb="FF0000FF"/>
        <rFont val="宋体"/>
        <charset val="134"/>
      </rPr>
      <t>保障性安居工程资金208.3305万元</t>
    </r>
    <r>
      <rPr>
        <sz val="10"/>
        <color rgb="FFFF0000"/>
        <rFont val="宋体"/>
        <charset val="134"/>
      </rPr>
      <t>（2016年出让金计提）；</t>
    </r>
    <r>
      <rPr>
        <sz val="10"/>
        <color rgb="FF0000FF"/>
        <rFont val="宋体"/>
        <charset val="134"/>
      </rPr>
      <t>2017年保障性安居工程资金1268万元</t>
    </r>
    <r>
      <rPr>
        <sz val="10"/>
        <color rgb="FFFF0000"/>
        <rFont val="宋体"/>
        <charset val="134"/>
      </rPr>
      <t>(2017年计提政府住房基金收入)</t>
    </r>
  </si>
  <si>
    <t>粮食局补助工作经费27.9万（16名自收自支人员月工资36809元*12月=44.17万，养老医疗等保险44.17*26.3%=11.62万，合计55.79万*50%=27.9万）。</t>
  </si>
  <si>
    <t>粮食局补助工作经费45.55万（工资10名自收自支人员月工资42770元*12月=51.32万(含奖励性绩效)，养老医疗等保险51.32*26.8%=13.75万，合计65.07万*70%=45.55万）。</t>
  </si>
  <si>
    <r>
      <rPr>
        <sz val="10"/>
        <color rgb="FF0033CC"/>
        <rFont val="宋体"/>
        <charset val="134"/>
      </rPr>
      <t>粮食局补助工作经费54.18万【</t>
    </r>
    <r>
      <rPr>
        <sz val="10"/>
        <color rgb="FFFF0000"/>
        <rFont val="宋体"/>
        <charset val="134"/>
      </rPr>
      <t>工资20名自收自支人员月工资89657元*12月=107.58万(不含奖励性绩效)，奖励性绩效年17.85万元,养老医疗等保险107.58*26.8%=28.83万，合计154.26万*70%=107.98万,减人员预算已安排53.8万元,专项预算安排54.18万元</t>
    </r>
    <r>
      <rPr>
        <sz val="10"/>
        <rFont val="宋体"/>
        <charset val="134"/>
      </rPr>
      <t>】</t>
    </r>
    <r>
      <rPr>
        <sz val="10"/>
        <color rgb="FF0033CC"/>
        <rFont val="宋体"/>
        <charset val="134"/>
      </rPr>
      <t>。粮食局解决下属企业拖欠职工工资42万元</t>
    </r>
    <r>
      <rPr>
        <sz val="10"/>
        <rFont val="宋体"/>
        <charset val="134"/>
      </rPr>
      <t>（</t>
    </r>
    <r>
      <rPr>
        <sz val="10"/>
        <color rgb="FFC60ABD"/>
        <rFont val="宋体"/>
        <charset val="134"/>
      </rPr>
      <t>此款1.22日已拨付</t>
    </r>
    <r>
      <rPr>
        <sz val="10"/>
        <rFont val="宋体"/>
        <charset val="134"/>
      </rPr>
      <t>）</t>
    </r>
  </si>
  <si>
    <t>粮食局办理华怡饭店土地相关手续所需资金22.12万元,</t>
  </si>
  <si>
    <t>冀财建（2013)516号仓库维修改造补助资金16万元,保财建（2013）275号仓库维修改造补助资金10万元,冀财建（2014）438号仓库维修专项资金63万元,</t>
  </si>
  <si>
    <t>预备费按排1200万元（根据预算法规定，各级政府应当按照本级政府预算支出总额的1-3%设置预备费，用于预算执行过程中不可预见的特殊开支）。</t>
  </si>
  <si>
    <t xml:space="preserve">    年初预留专项</t>
  </si>
  <si>
    <t>年初预留事业发展专项资金800万元.</t>
  </si>
  <si>
    <t xml:space="preserve">    其他支出</t>
  </si>
  <si>
    <t xml:space="preserve">       其他支出</t>
  </si>
  <si>
    <t>收回存量资金安排继续使用项目资金3342.66万元.</t>
  </si>
  <si>
    <t xml:space="preserve">       地方政府一般债券还本支出</t>
  </si>
  <si>
    <t>偿还2013年10月21日地方政府债券本金1000万元(此款由申请新增政府债券安排,不在此列),</t>
  </si>
  <si>
    <t>偿还2014年8月12日地方政府债券本金1200万元(此款由申请新增政府债券安排,不在此列),</t>
  </si>
  <si>
    <t xml:space="preserve">       地方政府向外国政府借款还本支出</t>
  </si>
  <si>
    <t xml:space="preserve">       地方政府向国际组织借款还本支出</t>
  </si>
  <si>
    <t>偿还世行贷款及国债转贷还本付息128万。</t>
  </si>
  <si>
    <t>偿还世行贷款及国债转贷还本付息5万。</t>
  </si>
  <si>
    <t xml:space="preserve">       地方政府其他一般债务还本支出</t>
  </si>
  <si>
    <t>二十二、 债务付息支出</t>
  </si>
  <si>
    <t xml:space="preserve">       地方政府一般债券付息支出</t>
  </si>
  <si>
    <t>2016年地方政府债券发行费和手续费39.1万元(34000万*0.115%=39.1万),2013年地方政府债券利息42.5万元(本金1000万*4.25%年利率,3年期)。2014年地方政府债券利息48.12万元(本金1200万*4.01%年利率,3年期.2017年偿还本金1200万)。2015年8月28日第二批定向发行置换政府债券利息57.83万元（3年期,利息按年支付,每年的8月28日付息,还本时间为2018年8月28日.其中:一般债本金916万*年利率3.37%=年利息30.87万元,专项债券本金800万*3.37%=年利息26.96万元),2015年6月11日第一批公开发行置换政府债券利息0.65万元（10年期,利息按每半年支付,每年的6月11日、12月11日付息,还本时间为2025年6月11日.其中:一般债本金18万*年利率3.58%=年利息0.65万元),2015年9月18日第二批公开发行置换一般债券利息87.91万元（7年期,利息按年支付,每年的9月18日付息,还本时间为2022年9月18日.年利息:一般债本金2200万*年利率3.54%=年利息77.88万元；10年期,利息按每半年支付,每年的3月18日和9月18日付息,还本时间为2025年9月18日.年利息:一般债本金284万*年利率3.53%=年利息10.03万元；),2015年6月11日第一批公开发行新增一般债券利息64.44万元（10年期,利息按每半年支付,每年的6月11日和12月11日付息,还本时间为2025年6月11日.年利息:一般债本金1800万*年利率3.58%=年利息64.44万元),2015年9月18日第二批公开发行新增一般债券利息94.87万元（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</si>
  <si>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2014年地方政府债券利息48.12万元</t>
    </r>
    <r>
      <rPr>
        <sz val="10"/>
        <rFont val="宋体"/>
        <charset val="134"/>
      </rPr>
      <t>(</t>
    </r>
    <r>
      <rPr>
        <sz val="10"/>
        <color rgb="FFFF0000"/>
        <rFont val="宋体"/>
        <charset val="134"/>
      </rPr>
      <t>本金1200万*4.01%年利率,3年期.2017年6月30日偿还本金1200万</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</si>
  <si>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2016年第一批公开发行置换一般债券利息50.673万元</t>
    </r>
    <r>
      <rPr>
        <sz val="10"/>
        <rFont val="宋体"/>
        <charset val="134"/>
      </rPr>
      <t>（</t>
    </r>
    <r>
      <rPr>
        <sz val="10"/>
        <color rgb="FFFF0000"/>
        <rFont val="宋体"/>
        <charset val="134"/>
      </rPr>
      <t>3年期,利息按年支付,还本时间为2019年4月14日.年利息:一般债券本金1995万*年利率2.54%=年利息50.673万元</t>
    </r>
    <r>
      <rPr>
        <sz val="10"/>
        <rFont val="宋体"/>
        <charset val="134"/>
      </rPr>
      <t>),</t>
    </r>
    <r>
      <rPr>
        <sz val="10"/>
        <color rgb="FF0000FF"/>
        <rFont val="宋体"/>
        <charset val="134"/>
      </rPr>
      <t>2016年新增公开发行一般债券利息654.2万元</t>
    </r>
    <r>
      <rPr>
        <sz val="10"/>
        <rFont val="宋体"/>
        <charset val="134"/>
      </rPr>
      <t>（</t>
    </r>
    <r>
      <rPr>
        <sz val="10"/>
        <color rgb="FFFF0000"/>
        <rFont val="宋体"/>
        <charset val="134"/>
      </rPr>
      <t>3年期,还本时间为2019年4月14日.年利息:一般债本金4620万*年利率2.54%=年利息117.35万元；5年期,还本时间为2021年4月14日.年利息:一般债券本金6930万*年利率2.68%=年利息185.73万元；7年期,还本时间为2023年4月14日.年利息:一般债券本金6930万*年利率3%=年利息207.9万元；10年期,还本时间为2026年4月14日.年利息:一般债券本金4620万*年利率3.1%=年利息143.22万元</t>
    </r>
    <r>
      <rPr>
        <sz val="10"/>
        <rFont val="宋体"/>
        <charset val="134"/>
      </rPr>
      <t>），</t>
    </r>
    <r>
      <rPr>
        <sz val="10"/>
        <color rgb="FF0000FF"/>
        <rFont val="宋体"/>
        <charset val="134"/>
      </rPr>
      <t>2016年第三批公开发行置换一般债券13.2万元</t>
    </r>
    <r>
      <rPr>
        <sz val="10"/>
        <rFont val="宋体"/>
        <charset val="134"/>
      </rPr>
      <t>(</t>
    </r>
    <r>
      <rPr>
        <sz val="10"/>
        <color rgb="FFFF0000"/>
        <rFont val="宋体"/>
        <charset val="134"/>
      </rPr>
      <t>3年期，还本时间2019年8月10日，年利息：543万元*2.43%=13.2万元</t>
    </r>
    <r>
      <rPr>
        <sz val="10"/>
        <rFont val="宋体"/>
        <charset val="134"/>
      </rPr>
      <t>），</t>
    </r>
    <r>
      <rPr>
        <sz val="10"/>
        <color rgb="FF0000FF"/>
        <rFont val="宋体"/>
        <charset val="134"/>
      </rPr>
      <t>2016年定向承销置换一般债券利息63.72万元</t>
    </r>
    <r>
      <rPr>
        <sz val="10"/>
        <rFont val="宋体"/>
        <charset val="134"/>
      </rPr>
      <t>(</t>
    </r>
    <r>
      <rPr>
        <sz val="10"/>
        <color rgb="FFFF0000"/>
        <rFont val="宋体"/>
        <charset val="134"/>
      </rPr>
      <t>3年期,还本时间为2019年2月17日.年利息:一般债券本金402万*年利率2.96%=年利息11.9万元；5年期,还本时间为2021年2月17日.年利息:一般债券本金599万*年利率3.14%=年利息18.81万元；7年期,还本时间为2023年2月17日.年利息:一般债券本金600万*年利率3.32%=年利息19.92万元；10年期,还本时间为2026年2月17日.年利息:一般债券本金399万*年利率3.28%=年利息13.09万元</t>
    </r>
    <r>
      <rPr>
        <sz val="10"/>
        <rFont val="宋体"/>
        <charset val="134"/>
      </rPr>
      <t>），</t>
    </r>
    <r>
      <rPr>
        <sz val="10"/>
        <color rgb="FF0000FF"/>
        <rFont val="宋体"/>
        <charset val="134"/>
      </rPr>
      <t>定向承销置换一般债券利息137万元</t>
    </r>
    <r>
      <rPr>
        <sz val="10"/>
        <rFont val="宋体"/>
        <charset val="134"/>
      </rPr>
      <t>(</t>
    </r>
    <r>
      <rPr>
        <sz val="10"/>
        <color rgb="FFFF0000"/>
        <rFont val="宋体"/>
        <charset val="134"/>
      </rPr>
      <t>3年期,还本时间为2019年8月16日.年利息:一般债券本金5000万*年利率2.74%=年利息137万元</t>
    </r>
    <r>
      <rPr>
        <sz val="10"/>
        <rFont val="宋体"/>
        <charset val="134"/>
      </rPr>
      <t>），</t>
    </r>
    <r>
      <rPr>
        <sz val="10"/>
        <color rgb="FF0000FF"/>
        <rFont val="宋体"/>
        <charset val="134"/>
      </rPr>
      <t>2016年第四批公开招标置换一般债券利息33.32万元</t>
    </r>
    <r>
      <rPr>
        <sz val="10"/>
        <rFont val="宋体"/>
        <charset val="134"/>
      </rPr>
      <t>(</t>
    </r>
    <r>
      <rPr>
        <sz val="10"/>
        <color rgb="FFFF0000"/>
        <rFont val="宋体"/>
        <charset val="134"/>
      </rPr>
      <t>3年期,还本时间为2019年11月18日.年利息:一般债券本金1400万*年利率2.38%=年利息33.32万元</t>
    </r>
    <r>
      <rPr>
        <sz val="10"/>
        <rFont val="宋体"/>
        <charset val="134"/>
      </rPr>
      <t>）</t>
    </r>
  </si>
  <si>
    <t xml:space="preserve">       地方政府向外国政府借款付息支出</t>
  </si>
  <si>
    <t xml:space="preserve">       地方政府向国际组织借款付息支出</t>
  </si>
  <si>
    <t xml:space="preserve">       地方政府其他一般债务付息支出</t>
  </si>
  <si>
    <t>二十三、债务发行费用支出</t>
  </si>
  <si>
    <t xml:space="preserve">       地方政府一般债务发行费用支出</t>
  </si>
  <si>
    <r>
      <rPr>
        <sz val="9"/>
        <color rgb="FF0000FF"/>
        <rFont val="宋体"/>
        <charset val="134"/>
      </rPr>
      <t>2016年地方政府债券发行费和手续费57.5万元</t>
    </r>
    <r>
      <rPr>
        <sz val="9"/>
        <rFont val="宋体"/>
        <charset val="134"/>
      </rPr>
      <t>(</t>
    </r>
    <r>
      <rPr>
        <sz val="9"/>
        <color rgb="FFFF0000"/>
        <rFont val="宋体"/>
        <charset val="134"/>
      </rPr>
      <t>50000万*0.115%=57.5万</t>
    </r>
    <r>
      <rPr>
        <sz val="9"/>
        <rFont val="宋体"/>
        <charset val="134"/>
      </rPr>
      <t>),</t>
    </r>
  </si>
  <si>
    <t>32页</t>
  </si>
  <si>
    <r>
      <rPr>
        <sz val="9"/>
        <color rgb="FF0000FF"/>
        <rFont val="仿宋_GB2312"/>
        <charset val="134"/>
      </rPr>
      <t>2016年定向承销置换专项债券利息23.85万元</t>
    </r>
    <r>
      <rPr>
        <sz val="9"/>
        <rFont val="仿宋_GB2312"/>
        <charset val="134"/>
      </rPr>
      <t>(</t>
    </r>
    <r>
      <rPr>
        <sz val="9"/>
        <color rgb="FFFF0000"/>
        <rFont val="仿宋_GB2312"/>
        <charset val="134"/>
      </rPr>
      <t>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t>
    </r>
    <r>
      <rPr>
        <sz val="9"/>
        <rFont val="仿宋_GB2312"/>
        <charset val="134"/>
      </rPr>
      <t>），</t>
    </r>
  </si>
  <si>
    <t>林业防火经费161.54万【育林基金安排1万,森林植被恢复费156万元用于自收自支50人月工资151180元*12月=182万(含奖励绩效),50人养老医疗等保险费月182万/年*26.8%=48.78万,合计230.78*70%=161.54万元）】，</t>
  </si>
  <si>
    <r>
      <rPr>
        <sz val="9"/>
        <color rgb="FF0000FF"/>
        <rFont val="仿宋_GB2312"/>
        <charset val="134"/>
      </rPr>
      <t>定向承销置换专项债券利息151.94万元</t>
    </r>
    <r>
      <rPr>
        <sz val="9"/>
        <rFont val="仿宋_GB2312"/>
        <charset val="134"/>
      </rPr>
      <t>(</t>
    </r>
    <r>
      <rPr>
        <sz val="9"/>
        <color rgb="FFFF0000"/>
        <rFont val="仿宋_GB2312"/>
        <charset val="134"/>
      </rPr>
      <t>3年期,还本时间为2019年8月16日.年利息:一般债券本金5545万*年利率2.74%=年利息151.94万元</t>
    </r>
    <r>
      <rPr>
        <sz val="9"/>
        <rFont val="仿宋_GB2312"/>
        <charset val="134"/>
      </rPr>
      <t>），</t>
    </r>
  </si>
  <si>
    <t>金山口沟山洪沟防洪治理工程治理247.11万元(中央资金450万元，省级补助资金300万元，县级需配套资金247.11万元)。</t>
  </si>
  <si>
    <r>
      <rPr>
        <sz val="9"/>
        <color rgb="FF0000FF"/>
        <rFont val="仿宋_GB2312"/>
        <charset val="134"/>
      </rPr>
      <t>2015年8月28日第二批定向承销发行置换专项债券利息26.96万元</t>
    </r>
    <r>
      <rPr>
        <sz val="9"/>
        <rFont val="仿宋_GB2312"/>
        <charset val="134"/>
      </rPr>
      <t>（</t>
    </r>
    <r>
      <rPr>
        <sz val="9"/>
        <color rgb="FFFF0000"/>
        <rFont val="仿宋_GB2312"/>
        <charset val="134"/>
      </rPr>
      <t>3年期,利息按年支付,每年的8月28日付息,还本时间为2018年8月28日.其中:一般债本金916万*年利率3.37%=年利息30.87万元,专项债券本金800万*3.37%=年利息26.96万元列入基金偿还</t>
    </r>
    <r>
      <rPr>
        <sz val="9"/>
        <rFont val="仿宋_GB2312"/>
        <charset val="134"/>
      </rPr>
      <t>)</t>
    </r>
  </si>
  <si>
    <t>拒马河涞源县城防洪治理工程。征地拆迁占用工程款237.25万元,</t>
  </si>
  <si>
    <t>水利防汛经费151.7万【自收自支45人月工资142423元*12月=170.91万(含奖励绩效),45人养老医疗等保险费月170.91万/年*26.8%=45.8万,合计216.71*70%=151.7万元）】，</t>
  </si>
  <si>
    <t>2014年“粮安工程”危仓老库维修项目需县政府配套资金68.25万元（涞政办[2014]52号《关于粮食局、财政局申请危仓老库维修改造资金的请示》的批复）,</t>
  </si>
  <si>
    <t>2017年非税收入安排支出明细表（六）</t>
  </si>
  <si>
    <t>2017年非税收入安排支出预算</t>
  </si>
  <si>
    <t>2015年专项项目支出安排明细</t>
  </si>
  <si>
    <t>2017年非税收入安排支出明细</t>
  </si>
  <si>
    <t>人员支出</t>
  </si>
  <si>
    <t>公用经费</t>
  </si>
  <si>
    <t>专项经费</t>
  </si>
  <si>
    <t>专项公用及项目支出安排明细</t>
  </si>
  <si>
    <t>报刊款1.5万【人民代表报288×4，保定日报368×6，法制日报360×2，保定晚报150×3，点评1300，河北日报386×4，人民代表报187.2×4，参考消息252×4，光明日报288×5，新华社电讯285.6×2，中办通讯60×2，纪检监察132，中国人大144×15，公民与法制12×156】，临时工工资及养老保险7.76万【4.5名临时工*1040元*12月，4.5名临时工保险*1977.1*0.2*12】,厕所清洁员工资及养老保险1.67万【1名临时工*1000元*12月，1名临时工保险*1977.1*0.2*12】</t>
  </si>
  <si>
    <t>人大代表活动经费2万【每年两次代表活动日，走访代表给农村代表发补助，困难代表补贴等】,市人代会专项0.5万【市人大代表活动日经费】，两节慰问费1.3万【慰问贫困代表】，</t>
  </si>
  <si>
    <t>报刊款1.5万【人民日报5份*288元、河北日报8份*386元、保定日报13份*368元、内参选编1份*598元、人民政协报18份*288元】，临时工工资及养老保险7.76万【4.5名临时工*1040元*12月，4.5名临时工保险*1977.1*0.2*12】,文史资料3万【编撰文史资料】,</t>
  </si>
  <si>
    <t>政协委员活动经费2万【每两个月一次政协委员视察考察经费】,市政协会专项0.5万【市政协委员参加市政协会议】，两节慰问费1.3万【慰问贫困委员】,</t>
  </si>
  <si>
    <t>报刊款3万【人民日报288*20，河北日报386*20，经济日报297*10，保定日报368*31秘书工作16*96=1536，半月谈12*84，内参2*598】，13名临时工工资14.83万【2名外聘1500元*12月，9名临时工*1040月*12】；食安办工作经费5万元；城区办、社区居委会房租21万【城区办房租14万，六个居委会房租7万】，社区居委会取暖3.3万【1个社区办及6个居委会取暖面积1269平米*26月/平米】，社区工作经费8.4万【1个社区办及6个居委会每个年1.2万元】,涞源镇房租15万；乡政府修缮30万;18个乡镇追加乡镇工作经费180万。乡镇干部激励关爱机制经费217.9万【乡镇干部工作生活补贴106.3万（正职四年以上30人*460元*12月=16.56万、正职四年以下6人*260元*12月=1.9万、副职166人*200元*12月=39.84万、一般干部400人*100元*12月=48万），</t>
  </si>
  <si>
    <t>地方志外聘人员工资5.664万,地方志专项2.5万【编撰地方志工作经费2.5万，出版印刷费3500本*140元】，</t>
  </si>
  <si>
    <t>法制办1万【行政复议案件调查取证费0.5万，案件整理复印材料、律师费0.5万】，</t>
  </si>
  <si>
    <t>信访稳定经费200万（含信访经费27万人*2元=54万，含公安局秘密经费10万，凭领导批示支付），乡镇工作经费108万元（每乡镇年6万元维稳经费，含原来从转移支付列支36万）；</t>
  </si>
  <si>
    <t>审核中心工作经费60万【按核减资金3000万*2%】；钢铜社区临时工工资4.1万【2人*1500元/月人*12个月+保险2100*20%*12】，工业园区工勤人员工资10万【8人*1.25万/年人】，</t>
  </si>
  <si>
    <t>市场服务中心人员工资及保险108万元,人防办人防经费46万元.烟草局公用经费1万元,</t>
  </si>
  <si>
    <t>项目工作经费450万（重点用于发改、工信、商务等部门项目工作经费，凭领导批示）；项目发展资金2036万【重点用于改革发展及重大项目配套及建设】</t>
  </si>
  <si>
    <t>物价局涉案涉税价格认定经费12万（取消收费后人员工资性补贴）;</t>
  </si>
  <si>
    <t>自筹人员工资及保险费100万元,</t>
  </si>
  <si>
    <t>网络费1.3万，城市社会经济调查队经费3.12万（住户补贴20元*100户*12月=2.4万，协助员补贴60元*10人*12月=0.72万），投入产出调查3万，畜禽检测费0.5万，统计年鉴费1万，</t>
  </si>
  <si>
    <t>经济普查20万元(已提意见领导签批)。</t>
  </si>
  <si>
    <t>票据款13万,车辆经费4万元,</t>
  </si>
  <si>
    <t>财政系统信息化建设21万元（主要用于县网络建设及维护费、设备购置更新换等），非税收入网络使用费19.26万（107个单位*0.18万），省市县三级网络传输费12万（每月1万*12月）,</t>
  </si>
  <si>
    <t>印制全县各类报表凭证等27万元（账本2500本*13元、无碳票据9000本*6.5元、会计报表2500本*13元、会计凭证及差旅费报销单6000本*5元、会计凭证封面300本*12元、财政供养人员信息卡4400本*25元、政府收支分类科目本150本*19.5元），</t>
  </si>
  <si>
    <t>地税征收经费720万（按新定考核办法核定基数），国税征收经费610万（按新定考核办法核定基数），</t>
  </si>
  <si>
    <t>审计局公用经费4万元,</t>
  </si>
  <si>
    <t>审计事业费66万元（按每季度1.5万元安排审计经费,审计结算评审费60万元）。</t>
  </si>
  <si>
    <t>上缴上级考试考务费5.5万,社会保障卡费9万元,技能鉴定考试考务费5.5万元,办公费5万元.</t>
  </si>
  <si>
    <t>企业军转干解困资金43万元【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</si>
  <si>
    <t>报刊款1万（人民日报8份*288元、河北日报8份*328元、保定日报7份*318元、中国纪检监察报8份*240元、中国监察报7份*132元）,行风评议1.5万（每年两次行风评议预算经费）,行政服务中心临时工工资及工作经费27.03万（移动光纤宽带3.12万、网通专线光纤传输费1.44万、电费5.87万、取暖费620平米*25元=2.33万、办公等运转经费50人*1000元=5万、保安网管3人工资及保险5.55万、保洁员2人工资1.2万、保安保洁服装及工具0.52万、公务活动经费2万），行政服务大厅建设24.2万（已提意见），公共资源交易中心房屋装修23.44万元，公共资源交易中心运行费用22.41万（房屋租赁6.3万，水电费4.71万，取暖费6.4万，人员经费5万）。</t>
  </si>
  <si>
    <t>交通费20万元,差旅费10万元,办公费15万元,办公设备购置11万元，</t>
  </si>
  <si>
    <t>纪检办案经费65万（按中纪委9号、10号文件要求按每人每年2.3万元保障经费），</t>
  </si>
  <si>
    <t>畜禽定点屠宰管理工作经费10万元（执法队21人年工资53万元，罚没收入计划43万元，财政补助10万）,慰问费0.7万（两节慰问下属企业离休老干部经费）,</t>
  </si>
  <si>
    <t>人员工资20万元.</t>
  </si>
  <si>
    <t>经贸洽谈会经费5万元（廊坊5.18、香港、厦门洽谈会），</t>
  </si>
  <si>
    <t>流通环节食品抽检经费15万（每月14个批次*检测费900元/批次*12个月）。</t>
  </si>
  <si>
    <t>档案接收2万元（接收档案购置档案盒1500个*10元，档案目录0.5万），档案馆防护0.5万（防虫药品2000袋*2.5元），</t>
  </si>
  <si>
    <t>工会经费83.46万（13人年工资43.83万，2014年津补贴提标2.34万，三险一金年需11万,精神文明奖13人*3000元=3.9万，年终一次性奖金13人*730元=0.95万，送温暖县配套9万，困难职工帮扶8万，办公费差旅费2.6万，电话费0.18万，车辆经费2万，职工教育费1万）；文联专项3万（创作编辑出版7.21抗洪抢险及灾后重建文学艺术作品集）；妇联专项2万（“三八”国际劳动妇女节庆祝活动）；团委专项2万。</t>
  </si>
  <si>
    <t>县委大口订报5万（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县委办建设党委高清视频会议室费用8.72万，公务员、打字员工资13.78万（8人*1040元*12月，养老保险1977.1*8人*12月*0.2）,</t>
  </si>
  <si>
    <t>保密局专项4万，防范办专项2万（全国、省市“两会”及“4.25”等敏感期防控经费），机要局专项3.9万（根据保机字【2012】48号要求需要更新各保密网络电话系统语音网关设备2万元，新增第二路由租费0.9万，防盗报警及门禁联网工作1万元），机要局电磁屏蔽房建设30.8万，党史办专项1万，督查专项工作经费2万；机关工委专项2.5万（庆七一党建活动经费1万、机关党建规范化建设1.5万）；农工委专项5万。</t>
  </si>
  <si>
    <t>拔尖人才5。6万，考核及专项活动经费15万（年度考核）。联系办及群工办经费6万（群众工作站经费），党员干部培训费50万（含乡村党员干部培训、妇联妇女培训及党校等部门培训），选派干部援阜援疆工作经费2.5万（援阜：生活和交通补贴：500元/月*12月=6000元，电话费补贴500元/年。援疆：电话费补贴：500元/年，生活补贴：1000元/月*12月=12000元 往返路费：6000元/年】，群众路线教育专项工作经费25万.</t>
  </si>
  <si>
    <t>涞源专刊25万（支付保定日报社办刊印刷费25万），全县报刊（不含四大班子）58.5万（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宣传部专项4万【精神文明建设2万（开展文明单位和文明村创建评比活动经费2万）、中心组学习专项2万（中心组集中学习需讲课费、资料费2万元）】，宣传文化中心运转2万（文化中心临时工资1万，水电费1万），对外宣传专项10万（组织对外宣传活动2次，印刷外宣品、灾后重建宣传画册等），</t>
  </si>
  <si>
    <t>统战部专项3万元(含涉台教育),宗教专项3万元(登记少数民族基本情况，佛、道、基督教等基本情况造册建档)。</t>
  </si>
  <si>
    <t>人武部专项经费48万【根据市委议军会议定，按全县总人口人均2元标准，将人武部正常工作经费列入本级财政预算的要求（27万人/2元=54万-正常公用6万=48万）安排的项目有：城市民兵训练3万，征兵费3万，武装工作经费37万，信息化建设费5万】，</t>
  </si>
  <si>
    <t>人防办专项1万【印制宣传品经费】，</t>
  </si>
  <si>
    <t>防空预案编制24万元，人防宣传费10万元，设备维护12万元，</t>
  </si>
  <si>
    <t>国防宣传1万（国防教育宣传活动制作展板、标语、传单等经费1万）。</t>
  </si>
  <si>
    <t xml:space="preserve">民兵事业费12.61万【刘东喜、张顺、李保军工资及保险10512.61*12】。民兵应急力量日常维护性经费46万【中共保定市委议军会议纪要（党[2012]40号)。测算方法：县(市、区)民兵应急连，每年10万元。乡（镇、街道）综合应急排，每年2万元。我县共有18个乡（镇、街道），经费共计10+18×2＝46万元】。  </t>
  </si>
  <si>
    <t>中队15万【官兵就地医疗补助50人*42元*12月=2.5万，伙食补助50人*7元*365天=12.78万】，中队四项设施建设10万元；</t>
  </si>
  <si>
    <t>公安局消防专项40万【16名年工资及保险53.3万，财政补助40万剩余13.3万元由公安局从收费罚没返还比例增加的增量中解决】；消防队员经费302万【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购买消防车尾欠款50万元。</t>
  </si>
  <si>
    <t>消防业务费55万,</t>
  </si>
  <si>
    <t>93-97年协勤工资及保险39.59万（其中：工资20人*1040元*12个月=24.96万，四险1977.1*20人*28.3%*12月=13.43万,管理费20人*50元*12月=1.2万,每满5年增加100元,20人*400元*12月=9.6万）,补缴93-97年协勤以前年度养老保险费143万元(1977.1*20%*20人*12月*15年=143万)，</t>
  </si>
  <si>
    <t>办公费50万元,车辆维护费8万元,劳务费73万元,</t>
  </si>
  <si>
    <t>政法综合治理27万（按全县总人口人均不低于0.3元计算，按人均0.8元至1元无文件，按全县总人口人均1元*27万人=27万元），保安公司63.99万（28名警校生，其中：大专1416元*10人*12=16.99万，中专1370元*18人*12=29.59万，保险1977.1元*25.8%*28人*12月+96*28人=17.41万元）,公安局禁毒铲毒经费40万（航拍总面积1950平方公里*220元）。</t>
  </si>
  <si>
    <t>乡镇工作经费108万元（每乡镇年6万元维稳经费，含原来从转移支付列支36万）；</t>
  </si>
  <si>
    <t>劳务费55万：协勤工资475万,办公费9万,办公设备购置6.4486万元,取暖费59.5万元,交通费50万,印刷费1.6万元,电费10万,网络通讯费10万;接待经费2万元，维修费35万,专用材料费27万,租赁费45万元,天网工程150万元、专用设备7.4万元,水堡站改建38.0514万元,差旅费11万元,宣传劳务费8万元。</t>
  </si>
  <si>
    <t>看守所127.85万【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看守所改建单独关押室经费2.58万；拘留所5.2万（被拘留人员生活费400人*120元=4.8万、医疗费0.8万）；</t>
  </si>
  <si>
    <t>大要案办公经费5万元，</t>
  </si>
  <si>
    <t>印刷费5万,邮电费5万,取暖费30万,劳务费124万,办公费20万,办案差旅费30万,办案车辆经费30万,</t>
  </si>
  <si>
    <t>法院无固定收入陪审员工资18.9万【21人*（600工资+150公用）*12月】，法院办案业务费41万（法院79人*2.3万保障标准=181.7万，减公用经费49.7万，收费罚没补助91万）。</t>
  </si>
  <si>
    <t>司法所公用经费9万（18个乡镇司法所*0.5万）。</t>
  </si>
  <si>
    <t>社区矫正经费5万，人民调解经费6万（人民调解员补贴及工作经费），</t>
  </si>
  <si>
    <t>贫困农村幼儿园幼儿免费所需资金340万元【（6800人*40元*10个月=272万元）+书费（100元/年*6800人=68万元）=340万元。（农村幼儿园现行收费标准40元/生.月）从普通教育列61.79万，从教育附加列257.36】，</t>
  </si>
  <si>
    <r>
      <rPr>
        <sz val="10"/>
        <rFont val="仿宋_GB2312"/>
        <charset val="134"/>
      </rPr>
      <t>一幼320万元【</t>
    </r>
    <r>
      <rPr>
        <sz val="10"/>
        <color rgb="FFFF0000"/>
        <rFont val="仿宋_GB2312"/>
        <charset val="134"/>
      </rPr>
      <t>其中:办公费70万元(含幼儿课本费),印刷费6万元,水费1万元,电费9万元,劳务费55万元,邮电费2万元,取暖费14万元,差旅费1万元,培训费16万元,租赁费9万元,维修费10万元,专用材料费8万元,工会经费5万元，办公设备购置费9万元,专用设备购置费42万元,大型修缮费60万元,,其他保教费3万元】</t>
    </r>
    <r>
      <rPr>
        <sz val="10"/>
        <rFont val="仿宋_GB2312"/>
        <charset val="134"/>
      </rPr>
      <t>,二幼65万元</t>
    </r>
    <r>
      <rPr>
        <sz val="10"/>
        <color rgb="FFFF0000"/>
        <rFont val="仿宋_GB2312"/>
        <charset val="134"/>
      </rPr>
      <t>【其中:办公费14万元(含幼儿课本费),印刷费4万元,水费0.2万元,电费1.6万元,劳务费15万元,邮电费0.6万元,取暖费5.2万元,培训费3.3万元,租赁费4万元,维修费4.5万元,专用材料费0.1万元,办公设备购置费3万元,专用设备购置费4.3万元,大型修缮费5.2万元】,</t>
    </r>
    <r>
      <rPr>
        <sz val="10"/>
        <rFont val="仿宋_GB2312"/>
        <charset val="134"/>
      </rPr>
      <t>三幼51万元【</t>
    </r>
    <r>
      <rPr>
        <sz val="10"/>
        <color rgb="FFFF0000"/>
        <rFont val="仿宋_GB2312"/>
        <charset val="134"/>
      </rPr>
      <t>其中:办公费17万元(含幼儿课本费),印刷费2.3万元,水费0.15万元,电费1万元,劳务费8万元,邮电费0.25万元,取暖费4.5万元,维修费2.8万元,培训费2.5万元,租赁费7万元,专用材料费2.5万元,办公设备购置费3万元</t>
    </r>
    <r>
      <rPr>
        <sz val="10"/>
        <rFont val="仿宋_GB2312"/>
        <charset val="134"/>
      </rPr>
      <t>】,四幼120万元【</t>
    </r>
    <r>
      <rPr>
        <sz val="10"/>
        <color rgb="FFFF0000"/>
        <rFont val="仿宋_GB2312"/>
        <charset val="134"/>
      </rPr>
      <t>其中:办公费20万元(含幼儿课本费),印刷费5.5万元,水费0.2万元,电费13万元,劳务费35万元,邮电费1.5万元,培训费6万元,其他资本性支出4万元,差旅费1万元,维修费7.6万元,专用材料费5万元,办公设备购置费4万元,专用设备购置费6万元,信息网络购建1.5万元,其他保教费9.7万元</t>
    </r>
    <r>
      <rPr>
        <sz val="10"/>
        <rFont val="仿宋_GB2312"/>
        <charset val="134"/>
      </rPr>
      <t>】,</t>
    </r>
  </si>
  <si>
    <t>购置教学仪器433.06万（2010年政府批准购置仪器600万元，分三年支付目前尚欠100万元；2012年政府批准购置仪器1380万元分三年支付，2014年需支付560万元。合计660万元,普教列433.06万，教附列226.94万），农村义务教育保障机制改革资金县配套291万【冀财教[2013]253号.根据2010-2012年人均可用财力、分担比例综合测算（中央60%、省25%、县15%）2014年控制额度1939万*15%=291万元)】,农村中小学转移支付公用经费326万（农村税费改革转移支付20%用于教育，主要用于农村中小学取暖补贴）；</t>
  </si>
  <si>
    <t>高三营养餐8万元，教学科研5万元，</t>
  </si>
  <si>
    <t>培训费9万元,会议费15万元,住宿费11万元.</t>
  </si>
  <si>
    <t>特殊教育公用经费18.96万【冀政办（2009）46号、[2011]保市府办167号（应为15倍，义务教育中含一部分），42人*645*14倍=37.93元/2=18.96万元，其中：财政一般预算安排50%，残疾人就业保障金安排50%】</t>
  </si>
  <si>
    <t>党校专项经费7万（保安工资1人*1040元*12月=1.25万，保洁工资1人*1040元*12月=1.25万,临时工保险2人*1977.1*20%*12个月=0.95万元,十八大流动下乡宣讲费2万,电费1.55万元）。</t>
  </si>
  <si>
    <t>中小学取暖费县配套203万【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购置教学仪器226.94万（2010年政府批准购置仪器600万元，分三年支付目前尚欠100万元；2012年政府批准购置仪器1380万元分三年支付，2014年需支付560万元。合计660万元,普教列433.06万，教附列226.94万），教学辅导用书126万元（按2013年支出测算：4-9年级每学期63万元*2=126万元），</t>
  </si>
  <si>
    <t>中等职业学校助学金县配套42.18万元（703人*1500元*40%），职中农村贫困学生免费教育435.8万元（含公用经费127.3万，校内印刷资料定额补贴25万元、校内津贴76.7万、取暖费49.1万秋季学期一次性拨付、课本费97.3万、高考奖金10.6万、日常维修，锅炉维修，小型购置50万），</t>
  </si>
  <si>
    <t>教育奖励90万，免农村贫困中小学寄宿生住宿费41.6万（5200人*80元=41.6万），补助农村贫困寄宿生生活费679.95万【（冀财教2010、202号文件小学每生每年1000元，即4元*250天；初中每生每年1250元即5元*250天）小学：3332人*1000元=333.2万，初中：3526人*1250元=440.75万。计773.95元。扣除上级下达专款94万元】,；免农村贫困学生作业本费58.53万（1、2年级：8955人*12元=107460元，3-6年级：14708人*17元=250036元；7-9年级：8138人*28元=227864元。合计58.53万）。普通高中国家助学金县级配套40万（冀财教[2010]200号.在校生3340人，困难学生668人*1500*40%=400800元）。青少年活动中心运转经费6万。保安经费28万元（保安工资26人*700元*12月=21.84万元；保安服装及器械6.16万元），</t>
  </si>
  <si>
    <t xml:space="preserve">     广播影视</t>
  </si>
  <si>
    <t>四大班子电视信号费5万（四大班子办公楼92个，副县级以上领导干部68个，每个312元），广播事业费20万（广播公益性事业工资性补贴），</t>
  </si>
  <si>
    <t>电视台公用经费10万元,</t>
  </si>
  <si>
    <t>农村电影放映专项补贴县配套30.78万（285个村每村每年12场每场补贴200元，中央负担100元；省负担10元，县负担90元。285*12*90=30.78万元）。</t>
  </si>
  <si>
    <t>劳动监察工作经费15万（人员工资及保险43.6万元，财政补贴15万元）,</t>
  </si>
  <si>
    <t>人员工资35万元,</t>
  </si>
  <si>
    <t>企业养老扩面补贴6万（1500人*40元）,</t>
  </si>
  <si>
    <t>社会保险经办机构专项工作经费21万［经办机构征收工作经费3500万*0.6%（含社会化管理服务费7.78万（7775人*10元/年）］；医保软件维护及局域网服务费1.32万，住院探视4万；失业所失业扩面3万（750人*40元）；新农保工作经费23万（含4人工资11460元/月*12月=13.75万元，各项保险费及公积金32261元/年,房租水电暖6万），</t>
  </si>
  <si>
    <r>
      <rPr>
        <sz val="10"/>
        <rFont val="仿宋_GB2312"/>
        <charset val="134"/>
      </rPr>
      <t>医保所20万:(</t>
    </r>
    <r>
      <rPr>
        <sz val="10"/>
        <color rgb="FFFF0000"/>
        <rFont val="仿宋_GB2312"/>
        <charset val="134"/>
      </rPr>
      <t>办公费5万,软件维护费5万，电话费1万,公务用车维护费1万,差旅费0.5万,接待费0.5万,办公设备购置费5万,劳务费2万</t>
    </r>
    <r>
      <rPr>
        <sz val="10"/>
        <rFont val="仿宋_GB2312"/>
        <charset val="134"/>
      </rPr>
      <t>),</t>
    </r>
  </si>
  <si>
    <t>社会救助工作经费13.5万（人均0.5元*27万人）</t>
  </si>
  <si>
    <t>乡镇民政专项10.4万（转移支付按当时农业人口20.8万人*0.5元）。埋无名尸及收容谴送保健津贴2万，</t>
  </si>
  <si>
    <t xml:space="preserve">     财政对社会保险基金的补助</t>
  </si>
  <si>
    <t xml:space="preserve">       财政对基本养老保险基金的补助</t>
  </si>
  <si>
    <t xml:space="preserve">       财政对基本医疗保险基金的补助</t>
  </si>
  <si>
    <t>财政补贴城乡居民养老保险县配套277.86万（11.09万人*24元=266.16万、残疾人1800人*65元=11.7万）；</t>
  </si>
  <si>
    <t>老干部活动经费5万（老干部宣传队购买演出服装30套*100元=0.3万；音乐器材：二胡10把*400元=0.4万，大提琴1个*0.15万=0.15万，笛子5个*200元=0.1万，手风琴1个*0.3万=0.3万，扬琴1个*0.2万=0.2万；台球案子2个*0.2万=0.4万；老干部活动奖品0.9万；老干部工作会议2.25万。），任过副县级及其以上离退休老干部体检费3.2万（35人*924元）,重阳节及春节慰问老干部4.5万（慰问副县级以上实职离退休干部和老干部局离退休干部，重阳节走访开展表彰活动，举办球类比赛文艺联欢等一系列活动经费），离退休干部特困救助5万（特困离退休人员83人*600元救助），安装燃煤锅炉脱硫除尘设施经费3万，科级退休干部体检费17.91万元（450人*398元）；选聘老干部协管员经费3.6万（30名*100元*12月）。</t>
  </si>
  <si>
    <t xml:space="preserve">       扶持公共就业服务</t>
  </si>
  <si>
    <t xml:space="preserve">       职业介绍补贴</t>
  </si>
  <si>
    <t>涞钢涞铜公益性岗位补差1554.15万（2014年社保补贴678.46万、岗位补贴支出875.69万，）,</t>
  </si>
  <si>
    <t xml:space="preserve">       小额担保贷款贴息</t>
  </si>
  <si>
    <t xml:space="preserve">       补充小额贷款担保基金</t>
  </si>
  <si>
    <t>死亡抚恤费330万元（按照现行标准死亡人员抚恤金每人40个月标准工资和上年度全国城镇居民人均可支配收入的两倍43620元，每人按11万元测算，每年预计30名即30人*11万元=330万元）。</t>
  </si>
  <si>
    <t>烈士纪念物建筑物维修1万,老人过节慰问费3万，老人服装费2万，老人生活用品0.5万，老人药费6万，老人伙食费14.04万（30人*390元*12月），特行津贴及临时工资4万；</t>
  </si>
  <si>
    <t>农村现役军人优待金（转移支付）70.7万（按上年当地农民人均纯收入3500元*202人），非农业现役军人优待124.8万（冀民(2012)98号文件规定,2013年涞源最低工资标准1040元/月即1040元*100人*12=124.8万），</t>
  </si>
  <si>
    <t>建国前农村老党员生活补贴县配套57.43万（1、抗日战争时期入党的老党员有227名，所需补贴（227*430*12*22.25%）+227*200=306018.7元；2、解放战争时期入党老党员有231名，所需补贴（231*350*12*22.25%）+231*150=250519.5元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</si>
  <si>
    <t>城镇退役士官待安置期间生活费3.9万（20人*390元*5月），退役士兵自主就业一次性补助147.6万【冀民（2012）99号文件规定：义务兵每人一次性补助0.9万元（140*0.9=126万元）；士官2.16万元（10*2.16=21.6万元）】</t>
  </si>
  <si>
    <t>参战参核人员体检费3.3万（省、县5：5负担。即120人*550元*50%=3.3万元）。军队遗属2.5万，</t>
  </si>
  <si>
    <t>弃婴抚养50.18万【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</si>
  <si>
    <t>百岁老人补贴2.4万元（10人*200元*12=2.4万元。），贫困农村75周岁以上至80周岁老人经费121.2万（10100人*120元/年=121.2万元），贫困农村80-99周岁困难老人补贴13.8万（根据保定市财政府、民政文件保民（2011）118号规定：农村五保户、城市低保户中80周岁以上老年人每人每月不低于50元高龄老人津贴。230人*50元*12=13.8万元）。</t>
  </si>
  <si>
    <t>城镇低保县配套682.06万元【2013年12月人数6719人，每人每月补差标准240元，县级应负担资金[（6719人*240元*12月-上年度中央补贴866万元）*80%=682.06万元]】。</t>
  </si>
  <si>
    <t>农村低保515.07万【2013年12月人数10370人，每人每月补差标准110元，县级应负担资金[（10370人*110元*12月-上年度中央补贴580万元）*80%=515.07万元]】。</t>
  </si>
  <si>
    <t xml:space="preserve">     特困人员供养</t>
  </si>
  <si>
    <t xml:space="preserve">       城市特困人员供养支出</t>
  </si>
  <si>
    <t xml:space="preserve">       农村五保供养支出</t>
  </si>
  <si>
    <t>农村五保户供养203.55万【2013年实有人数1305(分散1227人、集中78人)补贴标准：分散供养每人每年3000元、集中供养每人每年5000元。1227人*3000元/2=184.05万元；集中供养78人*5000元/2=19.5万元，合计254.58*80%=203.66】，</t>
  </si>
  <si>
    <t>农村五保户“手拉手”助困行动123.68万（根据李国英市长讲话及政府高文才县长批示，给帮扶人安排护理费每人每月120元。分散供养1227人*0.7*120元*12月=123.68万元），农村住房保险补助32万（农村居民8万户、每户4元，共计32万元(文件规定每户8元，采取农户负担、农户与财政共同负担。我先每户补助4元)），退职40%救济2万【1960年退职回乡人员共35名即（120元*40%*12*35=2.016万元）】，退职40%救济人员药费2万【1960年退职回乡人员共35名每月享受49元医疗费定额补贴（35人*49元*12月=2.058万元）】，</t>
  </si>
  <si>
    <t>人员工资75万元,</t>
  </si>
  <si>
    <t xml:space="preserve">     医疗保障</t>
  </si>
  <si>
    <t xml:space="preserve">       新型农村合作医疗</t>
  </si>
  <si>
    <t xml:space="preserve">       城镇居民基本医疗保险</t>
  </si>
  <si>
    <t xml:space="preserve">       其他医疗保障支出</t>
  </si>
  <si>
    <t>办公费5万元,志愿者生活补贴19.5万元,考核经费3万元,电话费1.5万元,车辆经费1万元,</t>
  </si>
  <si>
    <t>自收自支和临时工工资及保险55万,接待经费15万无,车辆运行及维护经费67万,取暖费38万元,办公设备购置15万元,维修维护费50万,</t>
  </si>
  <si>
    <t>抽检费20万元,</t>
  </si>
  <si>
    <t>工资及保险250万元,交通费15万元,水费1万元,电费3万元,电话费及网费5万元,办公费及案件委托费11.5万元,检测站药品试剂费6万元,检测站仪器检测费2万元,招待费5万元,差旅费1.5万元,</t>
  </si>
  <si>
    <t>办公费15万元,水费1万元,电费5万,邮电费3万,差旅费13万,会议费1万,办公设备购置费18万,公务用车运行维护费2万,公务用车购置14万,印刷费1万元,劳务费1万,培训费2万,其他工资24万元,</t>
  </si>
  <si>
    <t>补发89名自收自支人员工资57.5万元,冬季取暖费3万元；办公费5万元；电费1.5万元；车辆经费3万元；</t>
  </si>
  <si>
    <t>人员工资1万元,办公费1万元,交通费1万元.</t>
  </si>
  <si>
    <t xml:space="preserve">       农业生产资料与技术补贴</t>
  </si>
  <si>
    <t xml:space="preserve">       农业生产保险补贴</t>
  </si>
  <si>
    <t xml:space="preserve">       农资综合补贴</t>
  </si>
  <si>
    <t xml:space="preserve">       石油价格补贴对渔业的补贴</t>
  </si>
  <si>
    <t>工资及保险110万元,招待费1万元,取暖费3万元,公务用车运行维护费6万元.</t>
  </si>
  <si>
    <t>辅警人员工资8.3万,应付职工薪酬1万元,公务接待费0.5万元,差旅费0.5万元,车辆经费1.7万,专用材料费1万元,</t>
  </si>
  <si>
    <t xml:space="preserve">       石油价格补贴对林业的补贴</t>
  </si>
  <si>
    <t xml:space="preserve">       森林保险保费补贴</t>
  </si>
  <si>
    <t>林业林木保险54.64万元【公益林保险910661.8亩,其中：310661.8亩为国家补贴性，60万亩国家不予补贴,每亩保险保费2.4元，共计2185588.32元,其中：中央负担50%1092794.16元、省级负担25%546397.08元、县级负担15%327838.25元、农户个人负担10%218558.83元,农户个人负担部分由县财政负担】；</t>
  </si>
  <si>
    <t>人员工资260万元,交通费5万元,接待经费5万元,办公费11.5万元,</t>
  </si>
  <si>
    <t xml:space="preserve">       水利安全监管</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</si>
  <si>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</si>
  <si>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r>
      <rPr>
        <sz val="10"/>
        <rFont val="仿宋_GB2312"/>
        <charset val="134"/>
      </rPr>
      <t>运管站200万元(</t>
    </r>
    <r>
      <rPr>
        <sz val="10"/>
        <color rgb="FFFF0000"/>
        <rFont val="仿宋_GB2312"/>
        <charset val="134"/>
      </rPr>
      <t>其中:运管站办公费8万元,运管站印刷费5万元,运管站交通费38万元,运管站差旅费1万元,运管站设备购置费10万元,运管站取暖费50万元,运管站水电费5万元,运管站维修费22万元,运管站培训费13万元,运管站电话通讯费2万元,运管站社会保障缴费46万元)</t>
    </r>
    <r>
      <rPr>
        <sz val="10"/>
        <rFont val="仿宋_GB2312"/>
        <charset val="134"/>
      </rPr>
      <t>。出租管理站50万元(</t>
    </r>
    <r>
      <rPr>
        <sz val="10"/>
        <color rgb="FFFF0000"/>
        <rFont val="仿宋_GB2312"/>
        <charset val="134"/>
      </rPr>
      <t>其中:出租管理站办公费1.8万元,出租管理站印刷费3.2万元,出租管理站交通费26万元,出租管理站差旅费1万元,出租管理站取暖费6.5万元,出租管理站水电费3万元,出租管理站维修费2万元,出租管理站培训费1万元,出租管理站电话通讯费1.5万元,出租管理站稽查设施费4万元</t>
    </r>
    <r>
      <rPr>
        <sz val="10"/>
        <rFont val="仿宋_GB2312"/>
        <charset val="134"/>
      </rPr>
      <t>)。</t>
    </r>
  </si>
  <si>
    <t xml:space="preserve">     石油价格改革对交通运输的补贴</t>
  </si>
  <si>
    <t xml:space="preserve">       石油价格改革补贴其他支出</t>
  </si>
  <si>
    <t>劳务费5万元,交通费10万元,工资42万元,接待费5万元,会议费3万元,</t>
  </si>
  <si>
    <t>盐政执法人员工资9万元.</t>
  </si>
  <si>
    <t>十六、国土资源气象等事务</t>
  </si>
  <si>
    <t>人员工资931万元,办公费50万元,公务用车运行维护费110万元,水费6万元,电费22万元,会议费2万元,维护费15万元,公务接待费15万元,取暖费50万无,邮电费10万元,差旅费40万元,培训费0.5万元,劳务费18万元,租赁费1.5万元.</t>
  </si>
  <si>
    <t xml:space="preserve">       地震灾害防治</t>
  </si>
  <si>
    <t>十八、粮油物资管理事务</t>
  </si>
  <si>
    <t>二十、国债还本付息支出</t>
  </si>
  <si>
    <t xml:space="preserve">     国内债务还本</t>
  </si>
  <si>
    <t xml:space="preserve">     地方向国外借款还本</t>
  </si>
  <si>
    <t xml:space="preserve">       地方向国际金融组织借款还本</t>
  </si>
  <si>
    <t xml:space="preserve">     国内债务付息</t>
  </si>
  <si>
    <t xml:space="preserve">     国外债务付息</t>
  </si>
  <si>
    <t xml:space="preserve">       地方向国际金融组织借款付息</t>
  </si>
  <si>
    <t xml:space="preserve">     地方政府债券还本</t>
  </si>
  <si>
    <t>2013年地方政府债券利息42.5万元(本金1000万*4.25%年利率)。</t>
  </si>
  <si>
    <t xml:space="preserve">     地方政府债券付息</t>
  </si>
  <si>
    <t>二十一、其他支出</t>
  </si>
  <si>
    <t>金秋助学捐赠100万元,</t>
  </si>
  <si>
    <t>二〇一七年财政一般预算上级专款收支简表（八）</t>
  </si>
  <si>
    <t xml:space="preserve"> 2017年2月23日涞源县十六届人民代表大会第一次会议通过预算    </t>
  </si>
  <si>
    <t xml:space="preserve">                                                　                               单位：万元</t>
  </si>
  <si>
    <t>支                    出</t>
  </si>
  <si>
    <t xml:space="preserve">    均衡性转移支付收入</t>
  </si>
  <si>
    <t xml:space="preserve">    老少边区转移支付收入</t>
  </si>
  <si>
    <t xml:space="preserve">    成品油价格和税费改革转移支付</t>
  </si>
  <si>
    <t xml:space="preserve">    医疗卫生与计划生育</t>
  </si>
</sst>
</file>

<file path=xl/styles.xml><?xml version="1.0" encoding="utf-8"?>
<styleSheet xmlns="http://schemas.openxmlformats.org/spreadsheetml/2006/main">
  <numFmts count="9">
    <numFmt numFmtId="42" formatCode="_ &quot;￥&quot;* #,##0_ ;_ &quot;￥&quot;* \-#,##0_ ;_ &quot;￥&quot;* &quot;-&quot;_ ;_ @_ "/>
    <numFmt numFmtId="44" formatCode="_ &quot;￥&quot;* #,##0.00_ ;_ &quot;￥&quot;* \-#,##0.00_ ;_ &quot;￥&quot;* &quot;-&quot;??_ ;_ @_ "/>
    <numFmt numFmtId="176" formatCode="0.00_);[Red]\(0.00\)"/>
    <numFmt numFmtId="43" formatCode="_ * #,##0.00_ ;_ * \-#,##0.00_ ;_ * &quot;-&quot;??_ ;_ @_ "/>
    <numFmt numFmtId="41" formatCode="_ * #,##0_ ;_ * \-#,##0_ ;_ * &quot;-&quot;_ ;_ @_ "/>
    <numFmt numFmtId="177" formatCode="0.0"/>
    <numFmt numFmtId="178" formatCode="_(* #,##0_);_(* \(#,##0\);_(* &quot;-&quot;_);_(@_)"/>
    <numFmt numFmtId="179" formatCode="0.00_ "/>
    <numFmt numFmtId="180" formatCode="0_);[Red]\(0\)"/>
  </numFmts>
  <fonts count="125">
    <font>
      <sz val="12"/>
      <name val="宋体"/>
      <charset val="134"/>
    </font>
    <font>
      <b/>
      <sz val="18"/>
      <name val="宋体"/>
      <charset val="134"/>
    </font>
    <font>
      <b/>
      <sz val="12"/>
      <name val="宋体"/>
      <charset val="134"/>
    </font>
    <font>
      <b/>
      <sz val="14"/>
      <name val="宋体"/>
      <charset val="134"/>
    </font>
    <font>
      <b/>
      <sz val="9"/>
      <name val="宋体"/>
      <charset val="134"/>
    </font>
    <font>
      <sz val="10"/>
      <name val="宋体"/>
      <charset val="134"/>
    </font>
    <font>
      <sz val="9"/>
      <name val="宋体"/>
      <charset val="134"/>
    </font>
    <font>
      <b/>
      <sz val="11"/>
      <name val="宋体"/>
      <charset val="134"/>
    </font>
    <font>
      <b/>
      <sz val="10"/>
      <name val="宋体"/>
      <charset val="134"/>
    </font>
    <font>
      <sz val="9"/>
      <name val="仿宋_GB2312"/>
      <charset val="134"/>
    </font>
    <font>
      <b/>
      <sz val="9"/>
      <name val="仿宋_GB2312"/>
      <charset val="134"/>
    </font>
    <font>
      <sz val="10"/>
      <name val="仿宋_GB2312"/>
      <charset val="134"/>
    </font>
    <font>
      <b/>
      <sz val="16"/>
      <name val="仿宋_GB2312"/>
      <charset val="134"/>
    </font>
    <font>
      <b/>
      <sz val="12"/>
      <name val="仿宋_GB2312"/>
      <charset val="134"/>
    </font>
    <font>
      <b/>
      <sz val="10"/>
      <name val="仿宋_GB2312"/>
      <charset val="134"/>
    </font>
    <font>
      <sz val="10"/>
      <color indexed="10"/>
      <name val="仿宋_GB2312"/>
      <charset val="134"/>
    </font>
    <font>
      <sz val="10"/>
      <color indexed="62"/>
      <name val="仿宋_GB2312"/>
      <charset val="134"/>
    </font>
    <font>
      <b/>
      <sz val="10"/>
      <color indexed="10"/>
      <name val="仿宋_GB2312"/>
      <charset val="134"/>
    </font>
    <font>
      <sz val="10"/>
      <color indexed="12"/>
      <name val="仿宋_GB2312"/>
      <charset val="134"/>
    </font>
    <font>
      <sz val="9"/>
      <name val="宋体"/>
      <charset val="134"/>
      <scheme val="major"/>
    </font>
    <font>
      <b/>
      <sz val="16"/>
      <name val="宋体"/>
      <charset val="134"/>
    </font>
    <font>
      <b/>
      <sz val="16"/>
      <name val="宋体"/>
      <charset val="134"/>
      <scheme val="major"/>
    </font>
    <font>
      <b/>
      <sz val="10"/>
      <name val="宋体"/>
      <charset val="134"/>
      <scheme val="major"/>
    </font>
    <font>
      <b/>
      <sz val="10"/>
      <color indexed="10"/>
      <name val="宋体"/>
      <charset val="134"/>
    </font>
    <font>
      <sz val="10"/>
      <color indexed="10"/>
      <name val="宋体"/>
      <charset val="134"/>
    </font>
    <font>
      <sz val="10"/>
      <color rgb="FF0033CC"/>
      <name val="宋体"/>
      <charset val="134"/>
    </font>
    <font>
      <sz val="10"/>
      <color rgb="FF0000FF"/>
      <name val="宋体"/>
      <charset val="134"/>
    </font>
    <font>
      <sz val="10"/>
      <color indexed="62"/>
      <name val="宋体"/>
      <charset val="134"/>
    </font>
    <font>
      <sz val="9"/>
      <color indexed="12"/>
      <name val="仿宋"/>
      <charset val="134"/>
    </font>
    <font>
      <sz val="10"/>
      <color indexed="12"/>
      <name val="宋体"/>
      <charset val="134"/>
    </font>
    <font>
      <b/>
      <sz val="9"/>
      <name val="宋体"/>
      <charset val="134"/>
      <scheme val="major"/>
    </font>
    <font>
      <sz val="10"/>
      <color rgb="FFFF0000"/>
      <name val="宋体"/>
      <charset val="134"/>
    </font>
    <font>
      <sz val="10"/>
      <color theme="8" tint="-0.249977111117893"/>
      <name val="宋体"/>
      <charset val="134"/>
    </font>
    <font>
      <sz val="10"/>
      <color rgb="FF0070C0"/>
      <name val="宋体"/>
      <charset val="134"/>
    </font>
    <font>
      <sz val="10"/>
      <color theme="8"/>
      <name val="宋体"/>
      <charset val="134"/>
    </font>
    <font>
      <sz val="10"/>
      <name val="仿宋"/>
      <charset val="134"/>
    </font>
    <font>
      <sz val="9"/>
      <name val="仿宋"/>
      <charset val="134"/>
    </font>
    <font>
      <sz val="10"/>
      <name val="宋体"/>
      <charset val="134"/>
      <scheme val="major"/>
    </font>
    <font>
      <sz val="10"/>
      <color rgb="FF0000FF"/>
      <name val="宋体"/>
      <charset val="134"/>
      <scheme val="major"/>
    </font>
    <font>
      <sz val="9"/>
      <color indexed="17"/>
      <name val="仿宋"/>
      <charset val="134"/>
    </font>
    <font>
      <sz val="10"/>
      <color indexed="20"/>
      <name val="宋体"/>
      <charset val="134"/>
    </font>
    <font>
      <sz val="9"/>
      <color rgb="FF0000FF"/>
      <name val="宋体"/>
      <charset val="134"/>
      <scheme val="minor"/>
    </font>
    <font>
      <b/>
      <sz val="16"/>
      <name val="Times New Roman"/>
      <charset val="134"/>
    </font>
    <font>
      <sz val="11"/>
      <name val="宋体"/>
      <charset val="134"/>
    </font>
    <font>
      <sz val="10"/>
      <name val="Times New Roman"/>
      <charset val="134"/>
    </font>
    <font>
      <b/>
      <sz val="10"/>
      <name val="Times New Roman"/>
      <charset val="134"/>
    </font>
    <font>
      <sz val="8"/>
      <name val="宋体"/>
      <charset val="134"/>
    </font>
    <font>
      <sz val="10"/>
      <color indexed="8"/>
      <name val="宋体"/>
      <charset val="134"/>
    </font>
    <font>
      <sz val="10"/>
      <color indexed="8"/>
      <name val="Times New Roman"/>
      <charset val="134"/>
    </font>
    <font>
      <sz val="9"/>
      <color rgb="FF0000FF"/>
      <name val="宋体"/>
      <charset val="134"/>
    </font>
    <font>
      <b/>
      <sz val="8"/>
      <name val="宋体"/>
      <charset val="134"/>
    </font>
    <font>
      <sz val="9"/>
      <color indexed="10"/>
      <name val="宋体"/>
      <charset val="134"/>
    </font>
    <font>
      <sz val="9"/>
      <color indexed="14"/>
      <name val="宋体"/>
      <charset val="134"/>
    </font>
    <font>
      <sz val="12"/>
      <name val="仿宋"/>
      <charset val="134"/>
    </font>
    <font>
      <sz val="12"/>
      <name val="黑体"/>
      <charset val="134"/>
    </font>
    <font>
      <b/>
      <sz val="16"/>
      <name val="黑体"/>
      <charset val="134"/>
    </font>
    <font>
      <sz val="11"/>
      <color indexed="8"/>
      <name val="宋体"/>
      <charset val="134"/>
    </font>
    <font>
      <sz val="14"/>
      <name val="Times New Roman"/>
      <charset val="134"/>
    </font>
    <font>
      <sz val="14"/>
      <name val="楷体_GB2312"/>
      <charset val="134"/>
    </font>
    <font>
      <b/>
      <sz val="36"/>
      <name val="宋体"/>
      <charset val="134"/>
    </font>
    <font>
      <b/>
      <sz val="24"/>
      <name val="宋体"/>
      <charset val="134"/>
    </font>
    <font>
      <b/>
      <sz val="18"/>
      <name val="Times New Roman"/>
      <charset val="134"/>
    </font>
    <font>
      <sz val="11"/>
      <color rgb="FF9C6500"/>
      <name val="宋体"/>
      <charset val="0"/>
      <scheme val="minor"/>
    </font>
    <font>
      <sz val="12"/>
      <color theme="1"/>
      <name val="宋体"/>
      <charset val="134"/>
      <scheme val="minor"/>
    </font>
    <font>
      <sz val="11"/>
      <color theme="0"/>
      <name val="宋体"/>
      <charset val="0"/>
      <scheme val="minor"/>
    </font>
    <font>
      <sz val="11"/>
      <color theme="1"/>
      <name val="宋体"/>
      <charset val="0"/>
      <scheme val="minor"/>
    </font>
    <font>
      <sz val="11"/>
      <color indexed="17"/>
      <name val="宋体"/>
      <charset val="134"/>
    </font>
    <font>
      <sz val="11"/>
      <color indexed="9"/>
      <name val="宋体"/>
      <charset val="134"/>
    </font>
    <font>
      <sz val="11"/>
      <color indexed="20"/>
      <name val="宋体"/>
      <charset val="134"/>
    </font>
    <font>
      <sz val="11"/>
      <color rgb="FFFA7D00"/>
      <name val="宋体"/>
      <charset val="0"/>
      <scheme val="minor"/>
    </font>
    <font>
      <b/>
      <sz val="18"/>
      <color indexed="56"/>
      <name val="宋体"/>
      <charset val="134"/>
    </font>
    <font>
      <sz val="11"/>
      <color rgb="FF3F3F76"/>
      <name val="宋体"/>
      <charset val="0"/>
      <scheme val="minor"/>
    </font>
    <font>
      <sz val="11"/>
      <color indexed="60"/>
      <name val="宋体"/>
      <charset val="134"/>
    </font>
    <font>
      <b/>
      <sz val="11"/>
      <color rgb="FFFA7D00"/>
      <name val="宋体"/>
      <charset val="0"/>
      <scheme val="minor"/>
    </font>
    <font>
      <b/>
      <sz val="11"/>
      <color indexed="63"/>
      <name val="宋体"/>
      <charset val="134"/>
    </font>
    <font>
      <b/>
      <sz val="11"/>
      <color rgb="FFFFFFFF"/>
      <name val="宋体"/>
      <charset val="0"/>
      <scheme val="minor"/>
    </font>
    <font>
      <b/>
      <sz val="15"/>
      <color indexed="56"/>
      <name val="宋体"/>
      <charset val="134"/>
    </font>
    <font>
      <b/>
      <sz val="11"/>
      <color indexed="52"/>
      <name val="宋体"/>
      <charset val="134"/>
    </font>
    <font>
      <b/>
      <sz val="11"/>
      <color theme="3"/>
      <name val="宋体"/>
      <charset val="134"/>
      <scheme val="minor"/>
    </font>
    <font>
      <sz val="11"/>
      <color rgb="FF9C0006"/>
      <name val="宋体"/>
      <charset val="0"/>
      <scheme val="minor"/>
    </font>
    <font>
      <sz val="10"/>
      <name val="Helv"/>
      <charset val="134"/>
    </font>
    <font>
      <u/>
      <sz val="11"/>
      <color rgb="FF0000FF"/>
      <name val="宋体"/>
      <charset val="0"/>
      <scheme val="minor"/>
    </font>
    <font>
      <sz val="11"/>
      <color rgb="FF006100"/>
      <name val="宋体"/>
      <charset val="0"/>
      <scheme val="minor"/>
    </font>
    <font>
      <u/>
      <sz val="11"/>
      <color rgb="FF800080"/>
      <name val="宋体"/>
      <charset val="0"/>
      <scheme val="minor"/>
    </font>
    <font>
      <sz val="11"/>
      <color indexed="52"/>
      <name val="宋体"/>
      <charset val="134"/>
    </font>
    <font>
      <b/>
      <sz val="11"/>
      <color indexed="9"/>
      <name val="宋体"/>
      <charset val="134"/>
    </font>
    <font>
      <b/>
      <sz val="13"/>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theme="1"/>
      <name val="宋体"/>
      <charset val="0"/>
      <scheme val="minor"/>
    </font>
    <font>
      <b/>
      <sz val="11"/>
      <color rgb="FF3F3F3F"/>
      <name val="宋体"/>
      <charset val="0"/>
      <scheme val="minor"/>
    </font>
    <font>
      <sz val="10"/>
      <color indexed="8"/>
      <name val="Arial"/>
      <charset val="134"/>
    </font>
    <font>
      <b/>
      <sz val="10"/>
      <name val="Arial"/>
      <charset val="134"/>
    </font>
    <font>
      <sz val="10"/>
      <name val="MS Sans Serif"/>
      <charset val="134"/>
    </font>
    <font>
      <sz val="7"/>
      <name val="Small Fonts"/>
      <charset val="134"/>
    </font>
    <font>
      <b/>
      <sz val="13"/>
      <color indexed="56"/>
      <name val="宋体"/>
      <charset val="134"/>
    </font>
    <font>
      <b/>
      <sz val="11"/>
      <color indexed="56"/>
      <name val="宋体"/>
      <charset val="134"/>
    </font>
    <font>
      <sz val="11"/>
      <color theme="1"/>
      <name val="宋体"/>
      <charset val="134"/>
      <scheme val="minor"/>
    </font>
    <font>
      <i/>
      <sz val="11"/>
      <color indexed="23"/>
      <name val="宋体"/>
      <charset val="134"/>
    </font>
    <font>
      <u/>
      <sz val="12"/>
      <color indexed="12"/>
      <name val="宋体"/>
      <charset val="134"/>
    </font>
    <font>
      <sz val="11"/>
      <color indexed="62"/>
      <name val="宋体"/>
      <charset val="134"/>
    </font>
    <font>
      <u/>
      <sz val="12"/>
      <color indexed="36"/>
      <name val="宋体"/>
      <charset val="134"/>
    </font>
    <font>
      <sz val="11"/>
      <color indexed="10"/>
      <name val="宋体"/>
      <charset val="134"/>
    </font>
    <font>
      <b/>
      <sz val="11"/>
      <color indexed="8"/>
      <name val="宋体"/>
      <charset val="134"/>
    </font>
    <font>
      <sz val="12"/>
      <name val="Times New Roman"/>
      <charset val="134"/>
    </font>
    <font>
      <sz val="10"/>
      <color rgb="FFFF0000"/>
      <name val="仿宋_GB2312"/>
      <charset val="134"/>
    </font>
    <font>
      <sz val="10"/>
      <color rgb="FFCC00CC"/>
      <name val="宋体"/>
      <charset val="134"/>
    </font>
    <font>
      <sz val="10"/>
      <color indexed="17"/>
      <name val="宋体"/>
      <charset val="134"/>
    </font>
    <font>
      <sz val="10"/>
      <color rgb="FF008000"/>
      <name val="宋体"/>
      <charset val="134"/>
    </font>
    <font>
      <sz val="10"/>
      <color rgb="FF333399"/>
      <name val="宋体"/>
      <charset val="134"/>
    </font>
    <font>
      <sz val="9"/>
      <color indexed="10"/>
      <name val="仿宋"/>
      <charset val="134"/>
    </font>
    <font>
      <sz val="10"/>
      <color rgb="FF7030A0"/>
      <name val="宋体"/>
      <charset val="134"/>
    </font>
    <font>
      <sz val="10"/>
      <color indexed="21"/>
      <name val="宋体"/>
      <charset val="134"/>
    </font>
    <font>
      <sz val="10"/>
      <color rgb="FF666699"/>
      <name val="宋体"/>
      <charset val="134"/>
    </font>
    <font>
      <sz val="10"/>
      <color rgb="FFC60ABD"/>
      <name val="宋体"/>
      <charset val="134"/>
    </font>
    <font>
      <sz val="10"/>
      <color rgb="FFCC3300"/>
      <name val="宋体"/>
      <charset val="134"/>
    </font>
    <font>
      <sz val="10"/>
      <color rgb="FF800080"/>
      <name val="宋体"/>
      <charset val="134"/>
    </font>
    <font>
      <sz val="9"/>
      <color rgb="FFFF0000"/>
      <name val="宋体"/>
      <charset val="134"/>
    </font>
    <font>
      <sz val="9"/>
      <color rgb="FF0000FF"/>
      <name val="仿宋_GB2312"/>
      <charset val="134"/>
    </font>
    <font>
      <sz val="9"/>
      <color rgb="FFFF0000"/>
      <name val="仿宋_GB2312"/>
      <charset val="134"/>
    </font>
    <font>
      <sz val="9"/>
      <name val="Times New Roman"/>
      <charset val="134"/>
    </font>
    <font>
      <b/>
      <sz val="9"/>
      <name val="Times New Roman"/>
      <charset val="134"/>
    </font>
    <font>
      <b/>
      <sz val="12"/>
      <name val="Times New Roman"/>
      <charset val="134"/>
    </font>
  </fonts>
  <fills count="5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indexed="42"/>
        <bgColor indexed="64"/>
      </patternFill>
    </fill>
    <fill>
      <patternFill patternType="solid">
        <fgColor indexed="31"/>
        <bgColor indexed="64"/>
      </patternFill>
    </fill>
    <fill>
      <patternFill patternType="mediumGray">
        <fgColor indexed="9"/>
      </patternFill>
    </fill>
    <fill>
      <patternFill patternType="solid">
        <fgColor rgb="FFFFEB9C"/>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indexed="52"/>
        <bgColor indexed="64"/>
      </patternFill>
    </fill>
    <fill>
      <patternFill patternType="solid">
        <fgColor indexed="46"/>
        <bgColor indexed="64"/>
      </patternFill>
    </fill>
    <fill>
      <patternFill patternType="solid">
        <fgColor indexed="30"/>
        <bgColor indexed="64"/>
      </patternFill>
    </fill>
    <fill>
      <patternFill patternType="solid">
        <fgColor indexed="27"/>
        <bgColor indexed="64"/>
      </patternFill>
    </fill>
    <fill>
      <patternFill patternType="solid">
        <fgColor indexed="45"/>
        <bgColor indexed="64"/>
      </patternFill>
    </fill>
    <fill>
      <patternFill patternType="solid">
        <fgColor indexed="36"/>
        <bgColor indexed="64"/>
      </patternFill>
    </fill>
    <fill>
      <patternFill patternType="solid">
        <fgColor indexed="29"/>
        <bgColor indexed="64"/>
      </patternFill>
    </fill>
    <fill>
      <patternFill patternType="solid">
        <fgColor indexed="44"/>
        <bgColor indexed="64"/>
      </patternFill>
    </fill>
    <fill>
      <patternFill patternType="solid">
        <fgColor indexed="49"/>
        <bgColor indexed="64"/>
      </patternFill>
    </fill>
    <fill>
      <patternFill patternType="solid">
        <fgColor rgb="FFFFCC99"/>
        <bgColor indexed="64"/>
      </patternFill>
    </fill>
    <fill>
      <patternFill patternType="solid">
        <fgColor indexed="43"/>
        <bgColor indexed="64"/>
      </patternFill>
    </fill>
    <fill>
      <patternFill patternType="solid">
        <fgColor rgb="FFF2F2F2"/>
        <bgColor indexed="64"/>
      </patternFill>
    </fill>
    <fill>
      <patternFill patternType="solid">
        <fgColor indexed="11"/>
        <bgColor indexed="64"/>
      </patternFill>
    </fill>
    <fill>
      <patternFill patternType="solid">
        <fgColor indexed="53"/>
        <bgColor indexed="64"/>
      </patternFill>
    </fill>
    <fill>
      <patternFill patternType="solid">
        <fgColor rgb="FFA5A5A5"/>
        <bgColor indexed="64"/>
      </patternFill>
    </fill>
    <fill>
      <patternFill patternType="solid">
        <fgColor indexed="51"/>
        <bgColor indexed="64"/>
      </patternFill>
    </fill>
    <fill>
      <patternFill patternType="solid">
        <fgColor theme="4" tint="0.599993896298105"/>
        <bgColor indexed="64"/>
      </patternFill>
    </fill>
    <fill>
      <patternFill patternType="solid">
        <fgColor rgb="FFFFFFCC"/>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bgColor indexed="64"/>
      </patternFill>
    </fill>
    <fill>
      <patternFill patternType="solid">
        <fgColor theme="4" tint="0.799981688894314"/>
        <bgColor indexed="64"/>
      </patternFill>
    </fill>
    <fill>
      <patternFill patternType="solid">
        <fgColor rgb="FFC6EFCE"/>
        <bgColor indexed="64"/>
      </patternFill>
    </fill>
    <fill>
      <patternFill patternType="solid">
        <fgColor indexed="62"/>
        <bgColor indexed="64"/>
      </patternFill>
    </fill>
    <fill>
      <patternFill patternType="solid">
        <fgColor indexed="55"/>
        <bgColor indexed="64"/>
      </patternFill>
    </fill>
    <fill>
      <patternFill patternType="solid">
        <fgColor indexed="57"/>
        <bgColor indexed="64"/>
      </patternFill>
    </fill>
    <fill>
      <patternFill patternType="solid">
        <fgColor theme="9" tint="0.799981688894314"/>
        <bgColor indexed="64"/>
      </patternFill>
    </fill>
    <fill>
      <patternFill patternType="solid">
        <fgColor indexed="10"/>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indexed="47"/>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6"/>
        <bgColor indexed="64"/>
      </patternFill>
    </fill>
  </fills>
  <borders count="51">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style="thin">
        <color auto="1"/>
      </left>
      <right style="thin">
        <color auto="1"/>
      </right>
      <top/>
      <bottom/>
      <diagonal/>
    </border>
    <border>
      <left/>
      <right/>
      <top/>
      <bottom style="medium">
        <color auto="1"/>
      </bottom>
      <diagonal/>
    </border>
    <border>
      <left style="thin">
        <color auto="1"/>
      </left>
      <right style="medium">
        <color auto="1"/>
      </right>
      <top style="medium">
        <color auto="1"/>
      </top>
      <bottom/>
      <diagonal/>
    </border>
    <border>
      <left/>
      <right style="medium">
        <color auto="1"/>
      </right>
      <top style="medium">
        <color auto="1"/>
      </top>
      <bottom/>
      <diagonal/>
    </border>
    <border>
      <left style="thin">
        <color auto="1"/>
      </left>
      <right style="medium">
        <color auto="1"/>
      </right>
      <top/>
      <bottom/>
      <diagonal/>
    </border>
    <border>
      <left/>
      <right style="medium">
        <color auto="1"/>
      </right>
      <top/>
      <bottom/>
      <diagonal/>
    </border>
    <border>
      <left style="thin">
        <color auto="1"/>
      </left>
      <right style="medium">
        <color auto="1"/>
      </right>
      <top/>
      <bottom style="thin">
        <color auto="1"/>
      </bottom>
      <diagonal/>
    </border>
    <border>
      <left/>
      <right style="medium">
        <color auto="1"/>
      </right>
      <top/>
      <bottom style="thin">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style="thin">
        <color auto="1"/>
      </left>
      <right/>
      <top/>
      <bottom/>
      <diagonal/>
    </border>
    <border>
      <left/>
      <right/>
      <top style="thin">
        <color auto="1"/>
      </top>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indexed="63"/>
      </left>
      <right style="thin">
        <color indexed="63"/>
      </right>
      <top style="thin">
        <color indexed="63"/>
      </top>
      <bottom style="thin">
        <color indexed="63"/>
      </bottom>
      <diagonal/>
    </border>
    <border>
      <left style="double">
        <color rgb="FF3F3F3F"/>
      </left>
      <right style="double">
        <color rgb="FF3F3F3F"/>
      </right>
      <top style="double">
        <color rgb="FF3F3F3F"/>
      </top>
      <bottom style="double">
        <color rgb="FF3F3F3F"/>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s>
  <cellStyleXfs count="391">
    <xf numFmtId="0" fontId="0" fillId="0" borderId="0">
      <alignment vertical="center"/>
    </xf>
    <xf numFmtId="42" fontId="63" fillId="0" borderId="0" applyFont="0" applyFill="0" applyBorder="0" applyAlignment="0" applyProtection="0">
      <alignment vertical="center"/>
    </xf>
    <xf numFmtId="44" fontId="63" fillId="0" borderId="0" applyFont="0" applyFill="0" applyBorder="0" applyAlignment="0" applyProtection="0">
      <alignment vertical="center"/>
    </xf>
    <xf numFmtId="0" fontId="67" fillId="21" borderId="0" applyNumberFormat="0" applyBorder="0" applyAlignment="0" applyProtection="0">
      <alignment vertical="center"/>
    </xf>
    <xf numFmtId="0" fontId="65" fillId="12" borderId="0" applyNumberFormat="0" applyBorder="0" applyAlignment="0" applyProtection="0">
      <alignment vertical="center"/>
    </xf>
    <xf numFmtId="0" fontId="74" fillId="4" borderId="36" applyNumberFormat="0" applyAlignment="0" applyProtection="0">
      <alignment vertical="center"/>
    </xf>
    <xf numFmtId="0" fontId="56" fillId="6" borderId="0" applyNumberFormat="0" applyBorder="0" applyAlignment="0" applyProtection="0">
      <alignment vertical="center"/>
    </xf>
    <xf numFmtId="0" fontId="71" fillId="24" borderId="35" applyNumberFormat="0" applyAlignment="0" applyProtection="0">
      <alignment vertical="center"/>
    </xf>
    <xf numFmtId="0" fontId="66" fillId="5" borderId="0" applyNumberFormat="0" applyBorder="0" applyAlignment="0" applyProtection="0">
      <alignment vertical="center"/>
    </xf>
    <xf numFmtId="41" fontId="63" fillId="0" borderId="0" applyFont="0" applyFill="0" applyBorder="0" applyAlignment="0" applyProtection="0">
      <alignment vertical="center"/>
    </xf>
    <xf numFmtId="0" fontId="65" fillId="37" borderId="0" applyNumberFormat="0" applyBorder="0" applyAlignment="0" applyProtection="0">
      <alignment vertical="center"/>
    </xf>
    <xf numFmtId="0" fontId="77" fillId="4" borderId="39" applyNumberFormat="0" applyAlignment="0" applyProtection="0">
      <alignment vertical="center"/>
    </xf>
    <xf numFmtId="0" fontId="79" fillId="33" borderId="0" applyNumberFormat="0" applyBorder="0" applyAlignment="0" applyProtection="0">
      <alignment vertical="center"/>
    </xf>
    <xf numFmtId="43" fontId="63" fillId="0" borderId="0" applyFont="0" applyFill="0" applyBorder="0" applyAlignment="0" applyProtection="0">
      <alignment vertical="center"/>
    </xf>
    <xf numFmtId="0" fontId="64" fillId="41" borderId="0" applyNumberFormat="0" applyBorder="0" applyAlignment="0" applyProtection="0">
      <alignment vertical="center"/>
    </xf>
    <xf numFmtId="0" fontId="66" fillId="5" borderId="0" applyNumberFormat="0" applyBorder="0" applyAlignment="0" applyProtection="0">
      <alignment vertical="center"/>
    </xf>
    <xf numFmtId="0" fontId="81" fillId="0" borderId="0" applyNumberFormat="0" applyFill="0" applyBorder="0" applyAlignment="0" applyProtection="0">
      <alignment vertical="center"/>
    </xf>
    <xf numFmtId="9" fontId="63" fillId="0" borderId="0" applyFont="0" applyFill="0" applyBorder="0" applyAlignment="0" applyProtection="0">
      <alignment vertical="center"/>
    </xf>
    <xf numFmtId="0" fontId="66" fillId="5" borderId="0" applyNumberFormat="0" applyBorder="0" applyAlignment="0" applyProtection="0">
      <alignment vertical="center"/>
    </xf>
    <xf numFmtId="0" fontId="83" fillId="0" borderId="0" applyNumberFormat="0" applyFill="0" applyBorder="0" applyAlignment="0" applyProtection="0">
      <alignment vertical="center"/>
    </xf>
    <xf numFmtId="0" fontId="63" fillId="32" borderId="40" applyNumberFormat="0" applyFont="0" applyAlignment="0" applyProtection="0">
      <alignment vertical="center"/>
    </xf>
    <xf numFmtId="0" fontId="0" fillId="0" borderId="0"/>
    <xf numFmtId="0" fontId="67" fillId="21" borderId="0" applyNumberFormat="0" applyBorder="0" applyAlignment="0" applyProtection="0">
      <alignment vertical="center"/>
    </xf>
    <xf numFmtId="0" fontId="87" fillId="0" borderId="0" applyNumberFormat="0" applyFill="0" applyBorder="0" applyAlignment="0" applyProtection="0">
      <alignment vertical="center"/>
    </xf>
    <xf numFmtId="0" fontId="68" fillId="19" borderId="0" applyNumberFormat="0" applyBorder="0" applyAlignment="0" applyProtection="0">
      <alignment vertical="center"/>
    </xf>
    <xf numFmtId="0" fontId="64" fillId="38" borderId="0" applyNumberFormat="0" applyBorder="0" applyAlignment="0" applyProtection="0">
      <alignment vertical="center"/>
    </xf>
    <xf numFmtId="0" fontId="7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0" fillId="0" borderId="0"/>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80" fillId="0" borderId="0"/>
    <xf numFmtId="0" fontId="89" fillId="0" borderId="0" applyNumberFormat="0" applyFill="0" applyBorder="0" applyAlignment="0" applyProtection="0">
      <alignment vertical="center"/>
    </xf>
    <xf numFmtId="0" fontId="90" fillId="0" borderId="43" applyNumberFormat="0" applyFill="0" applyAlignment="0" applyProtection="0">
      <alignment vertical="center"/>
    </xf>
    <xf numFmtId="0" fontId="86" fillId="0" borderId="43" applyNumberFormat="0" applyFill="0" applyAlignment="0" applyProtection="0">
      <alignment vertical="center"/>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0" fontId="64" fillId="9" borderId="0" applyNumberFormat="0" applyBorder="0" applyAlignment="0" applyProtection="0">
      <alignment vertical="center"/>
    </xf>
    <xf numFmtId="0" fontId="0" fillId="0" borderId="0"/>
    <xf numFmtId="0" fontId="78" fillId="0" borderId="44" applyNumberFormat="0" applyFill="0" applyAlignment="0" applyProtection="0">
      <alignment vertical="center"/>
    </xf>
    <xf numFmtId="0" fontId="64" fillId="39" borderId="0" applyNumberFormat="0" applyBorder="0" applyAlignment="0" applyProtection="0">
      <alignment vertical="center"/>
    </xf>
    <xf numFmtId="0" fontId="92" fillId="26" borderId="46" applyNumberFormat="0" applyAlignment="0" applyProtection="0">
      <alignment vertical="center"/>
    </xf>
    <xf numFmtId="0" fontId="73" fillId="26" borderId="35" applyNumberFormat="0" applyAlignment="0" applyProtection="0">
      <alignment vertical="center"/>
    </xf>
    <xf numFmtId="0" fontId="56" fillId="16" borderId="0" applyNumberFormat="0" applyBorder="0" applyAlignment="0" applyProtection="0">
      <alignment vertical="center"/>
    </xf>
    <xf numFmtId="0" fontId="75" fillId="29" borderId="37" applyNumberFormat="0" applyAlignment="0" applyProtection="0">
      <alignment vertical="center"/>
    </xf>
    <xf numFmtId="0" fontId="65" fillId="48" borderId="0" applyNumberFormat="0" applyBorder="0" applyAlignment="0" applyProtection="0">
      <alignment vertical="center"/>
    </xf>
    <xf numFmtId="0" fontId="64" fillId="14" borderId="0" applyNumberFormat="0" applyBorder="0" applyAlignment="0" applyProtection="0">
      <alignment vertical="center"/>
    </xf>
    <xf numFmtId="0" fontId="69" fillId="0" borderId="34" applyNumberFormat="0" applyFill="0" applyAlignment="0" applyProtection="0">
      <alignment vertical="center"/>
    </xf>
    <xf numFmtId="0" fontId="91" fillId="0" borderId="45" applyNumberFormat="0" applyFill="0" applyAlignment="0" applyProtection="0">
      <alignment vertical="center"/>
    </xf>
    <xf numFmtId="0" fontId="82" fillId="44" borderId="0" applyNumberFormat="0" applyBorder="0" applyAlignment="0" applyProtection="0">
      <alignment vertical="center"/>
    </xf>
    <xf numFmtId="0" fontId="56" fillId="5" borderId="0" applyNumberFormat="0" applyBorder="0" applyAlignment="0" applyProtection="0">
      <alignment vertical="center"/>
    </xf>
    <xf numFmtId="0" fontId="68" fillId="19" borderId="0" applyNumberFormat="0" applyBorder="0" applyAlignment="0" applyProtection="0">
      <alignment vertical="center"/>
    </xf>
    <xf numFmtId="0" fontId="67" fillId="23" borderId="0" applyNumberFormat="0" applyBorder="0" applyAlignment="0" applyProtection="0">
      <alignment vertical="center"/>
    </xf>
    <xf numFmtId="0" fontId="62" fillId="8" borderId="0" applyNumberFormat="0" applyBorder="0" applyAlignment="0" applyProtection="0">
      <alignment vertical="center"/>
    </xf>
    <xf numFmtId="0" fontId="68" fillId="19" borderId="0" applyNumberFormat="0" applyBorder="0" applyAlignment="0" applyProtection="0">
      <alignment vertical="center"/>
    </xf>
    <xf numFmtId="0" fontId="65" fillId="13" borderId="0" applyNumberFormat="0" applyBorder="0" applyAlignment="0" applyProtection="0">
      <alignment vertical="center"/>
    </xf>
    <xf numFmtId="0" fontId="64" fillId="42" borderId="0" applyNumberFormat="0" applyBorder="0" applyAlignment="0" applyProtection="0">
      <alignment vertical="center"/>
    </xf>
    <xf numFmtId="0" fontId="84" fillId="0" borderId="41" applyNumberFormat="0" applyFill="0" applyAlignment="0" applyProtection="0">
      <alignment vertical="center"/>
    </xf>
    <xf numFmtId="0" fontId="65" fillId="43" borderId="0" applyNumberFormat="0" applyBorder="0" applyAlignment="0" applyProtection="0">
      <alignment vertical="center"/>
    </xf>
    <xf numFmtId="0" fontId="66" fillId="5" borderId="0" applyNumberFormat="0" applyBorder="0" applyAlignment="0" applyProtection="0">
      <alignment vertical="center"/>
    </xf>
    <xf numFmtId="0" fontId="65" fillId="31" borderId="0" applyNumberFormat="0" applyBorder="0" applyAlignment="0" applyProtection="0">
      <alignment vertical="center"/>
    </xf>
    <xf numFmtId="0" fontId="74" fillId="4" borderId="36" applyNumberFormat="0" applyAlignment="0" applyProtection="0">
      <alignment vertical="center"/>
    </xf>
    <xf numFmtId="0" fontId="65" fillId="11" borderId="0" applyNumberFormat="0" applyBorder="0" applyAlignment="0" applyProtection="0">
      <alignment vertical="center"/>
    </xf>
    <xf numFmtId="0" fontId="68" fillId="19" borderId="0" applyNumberFormat="0" applyBorder="0" applyAlignment="0" applyProtection="0">
      <alignment vertical="center"/>
    </xf>
    <xf numFmtId="0" fontId="65" fillId="35" borderId="0" applyNumberFormat="0" applyBorder="0" applyAlignment="0" applyProtection="0">
      <alignment vertical="center"/>
    </xf>
    <xf numFmtId="0" fontId="66" fillId="5" borderId="0" applyNumberFormat="0" applyBorder="0" applyAlignment="0" applyProtection="0">
      <alignment vertical="center"/>
    </xf>
    <xf numFmtId="0" fontId="64" fillId="51" borderId="0" applyNumberFormat="0" applyBorder="0" applyAlignment="0" applyProtection="0">
      <alignment vertical="center"/>
    </xf>
    <xf numFmtId="0" fontId="64" fillId="53" borderId="0" applyNumberFormat="0" applyBorder="0" applyAlignment="0" applyProtection="0">
      <alignment vertical="center"/>
    </xf>
    <xf numFmtId="0" fontId="74" fillId="4" borderId="36" applyNumberFormat="0" applyAlignment="0" applyProtection="0">
      <alignment vertical="center"/>
    </xf>
    <xf numFmtId="0" fontId="65" fillId="10" borderId="0" applyNumberFormat="0" applyBorder="0" applyAlignment="0" applyProtection="0">
      <alignment vertical="center"/>
    </xf>
    <xf numFmtId="0" fontId="56" fillId="6" borderId="0" applyNumberFormat="0" applyBorder="0" applyAlignment="0" applyProtection="0">
      <alignment vertical="center"/>
    </xf>
    <xf numFmtId="0" fontId="77" fillId="4" borderId="39" applyNumberFormat="0" applyAlignment="0" applyProtection="0">
      <alignment vertical="center"/>
    </xf>
    <xf numFmtId="0" fontId="65" fillId="34" borderId="0" applyNumberFormat="0" applyBorder="0" applyAlignment="0" applyProtection="0">
      <alignment vertical="center"/>
    </xf>
    <xf numFmtId="0" fontId="64" fillId="50" borderId="0" applyNumberFormat="0" applyBorder="0" applyAlignment="0" applyProtection="0">
      <alignment vertical="center"/>
    </xf>
    <xf numFmtId="0" fontId="56" fillId="19" borderId="0" applyNumberFormat="0" applyBorder="0" applyAlignment="0" applyProtection="0">
      <alignment vertical="center"/>
    </xf>
    <xf numFmtId="0" fontId="77" fillId="4" borderId="39" applyNumberFormat="0" applyAlignment="0" applyProtection="0">
      <alignment vertical="center"/>
    </xf>
    <xf numFmtId="0" fontId="65" fillId="36" borderId="0" applyNumberFormat="0" applyBorder="0" applyAlignment="0" applyProtection="0">
      <alignment vertical="center"/>
    </xf>
    <xf numFmtId="0" fontId="68" fillId="19" borderId="0" applyNumberFormat="0" applyBorder="0" applyAlignment="0" applyProtection="0">
      <alignment vertical="center"/>
    </xf>
    <xf numFmtId="0" fontId="64" fillId="40" borderId="0" applyNumberFormat="0" applyBorder="0" applyAlignment="0" applyProtection="0">
      <alignment vertical="center"/>
    </xf>
    <xf numFmtId="0" fontId="64" fillId="52" borderId="0" applyNumberFormat="0" applyBorder="0" applyAlignment="0" applyProtection="0">
      <alignment vertical="center"/>
    </xf>
    <xf numFmtId="0" fontId="56" fillId="5" borderId="0" applyNumberFormat="0" applyBorder="0" applyAlignment="0" applyProtection="0">
      <alignment vertical="center"/>
    </xf>
    <xf numFmtId="0" fontId="72" fillId="25" borderId="0" applyNumberFormat="0" applyBorder="0" applyAlignment="0" applyProtection="0">
      <alignment vertical="center"/>
    </xf>
    <xf numFmtId="0" fontId="65" fillId="55" borderId="0" applyNumberFormat="0" applyBorder="0" applyAlignment="0" applyProtection="0">
      <alignment vertical="center"/>
    </xf>
    <xf numFmtId="0" fontId="64" fillId="56" borderId="0" applyNumberFormat="0" applyBorder="0" applyAlignment="0" applyProtection="0">
      <alignment vertical="center"/>
    </xf>
    <xf numFmtId="0" fontId="56" fillId="18" borderId="0" applyNumberFormat="0" applyBorder="0" applyAlignment="0" applyProtection="0">
      <alignment vertical="center"/>
    </xf>
    <xf numFmtId="0" fontId="56" fillId="19"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66" fillId="5" borderId="0" applyNumberFormat="0" applyBorder="0" applyAlignment="0" applyProtection="0">
      <alignment vertical="center"/>
    </xf>
    <xf numFmtId="0" fontId="56" fillId="19" borderId="0" applyNumberFormat="0" applyBorder="0" applyAlignment="0" applyProtection="0">
      <alignment vertical="center"/>
    </xf>
    <xf numFmtId="0" fontId="56" fillId="19" borderId="0" applyNumberFormat="0" applyBorder="0" applyAlignment="0" applyProtection="0">
      <alignment vertical="center"/>
    </xf>
    <xf numFmtId="0" fontId="56" fillId="5" borderId="0" applyNumberFormat="0" applyBorder="0" applyAlignment="0" applyProtection="0">
      <alignment vertical="center"/>
    </xf>
    <xf numFmtId="0" fontId="67" fillId="20" borderId="0" applyNumberFormat="0" applyBorder="0" applyAlignment="0" applyProtection="0">
      <alignment vertical="center"/>
    </xf>
    <xf numFmtId="0" fontId="56" fillId="5" borderId="0" applyNumberFormat="0" applyBorder="0" applyAlignment="0" applyProtection="0">
      <alignment vertical="center"/>
    </xf>
    <xf numFmtId="0" fontId="67" fillId="17" borderId="0" applyNumberFormat="0" applyBorder="0" applyAlignment="0" applyProtection="0">
      <alignment vertical="center"/>
    </xf>
    <xf numFmtId="0" fontId="67" fillId="28" borderId="0" applyNumberFormat="0" applyBorder="0" applyAlignment="0" applyProtection="0">
      <alignment vertical="center"/>
    </xf>
    <xf numFmtId="0" fontId="56" fillId="16" borderId="0" applyNumberFormat="0" applyBorder="0" applyAlignment="0" applyProtection="0">
      <alignment vertical="center"/>
    </xf>
    <xf numFmtId="0" fontId="0" fillId="0" borderId="0">
      <alignment vertical="center"/>
    </xf>
    <xf numFmtId="0" fontId="66" fillId="5" borderId="0" applyNumberFormat="0" applyBorder="0" applyAlignment="0" applyProtection="0">
      <alignment vertical="center"/>
    </xf>
    <xf numFmtId="0" fontId="56" fillId="16" borderId="0" applyNumberFormat="0" applyBorder="0" applyAlignment="0" applyProtection="0">
      <alignment vertical="center"/>
    </xf>
    <xf numFmtId="0" fontId="0" fillId="0" borderId="0"/>
    <xf numFmtId="0" fontId="56" fillId="16" borderId="0" applyNumberFormat="0" applyBorder="0" applyAlignment="0" applyProtection="0">
      <alignment vertical="center"/>
    </xf>
    <xf numFmtId="0" fontId="67" fillId="21" borderId="0" applyNumberFormat="0" applyBorder="0" applyAlignment="0" applyProtection="0">
      <alignment vertical="center"/>
    </xf>
    <xf numFmtId="0" fontId="0" fillId="0" borderId="0"/>
    <xf numFmtId="0" fontId="56" fillId="0" borderId="0">
      <alignment vertical="center"/>
    </xf>
    <xf numFmtId="0" fontId="56" fillId="18" borderId="0" applyNumberFormat="0" applyBorder="0" applyAlignment="0" applyProtection="0">
      <alignment vertical="center"/>
    </xf>
    <xf numFmtId="0" fontId="68" fillId="19" borderId="0" applyNumberFormat="0" applyBorder="0" applyAlignment="0" applyProtection="0">
      <alignment vertical="center"/>
    </xf>
    <xf numFmtId="0" fontId="56" fillId="18" borderId="0" applyNumberFormat="0" applyBorder="0" applyAlignment="0" applyProtection="0">
      <alignment vertical="center"/>
    </xf>
    <xf numFmtId="0" fontId="67" fillId="27"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66" fillId="5" borderId="0" applyNumberFormat="0" applyBorder="0" applyAlignment="0" applyProtection="0">
      <alignment vertical="center"/>
    </xf>
    <xf numFmtId="0" fontId="56" fillId="54" borderId="0" applyNumberFormat="0" applyBorder="0" applyAlignment="0" applyProtection="0">
      <alignment vertical="center"/>
    </xf>
    <xf numFmtId="0" fontId="67" fillId="20" borderId="0" applyNumberFormat="0" applyBorder="0" applyAlignment="0" applyProtection="0">
      <alignment vertical="center"/>
    </xf>
    <xf numFmtId="0" fontId="56" fillId="16" borderId="0" applyNumberFormat="0" applyBorder="0" applyAlignment="0" applyProtection="0">
      <alignment vertical="center"/>
    </xf>
    <xf numFmtId="0" fontId="72" fillId="25" borderId="0" applyNumberFormat="0" applyBorder="0" applyAlignment="0" applyProtection="0">
      <alignment vertical="center"/>
    </xf>
    <xf numFmtId="0" fontId="56" fillId="18" borderId="0" applyNumberFormat="0" applyBorder="0" applyAlignment="0" applyProtection="0">
      <alignment vertical="center"/>
    </xf>
    <xf numFmtId="0" fontId="72" fillId="25" borderId="0" applyNumberFormat="0" applyBorder="0" applyAlignment="0" applyProtection="0">
      <alignment vertical="center"/>
    </xf>
    <xf numFmtId="0" fontId="67" fillId="45" borderId="0" applyNumberFormat="0" applyBorder="0" applyAlignment="0" applyProtection="0">
      <alignment vertical="center"/>
    </xf>
    <xf numFmtId="0" fontId="56" fillId="54" borderId="0" applyNumberFormat="0" applyBorder="0" applyAlignment="0" applyProtection="0">
      <alignment vertical="center"/>
    </xf>
    <xf numFmtId="0" fontId="67" fillId="49" borderId="0" applyNumberFormat="0" applyBorder="0" applyAlignment="0" applyProtection="0">
      <alignment vertical="center"/>
    </xf>
    <xf numFmtId="0" fontId="56" fillId="22" borderId="0" applyNumberFormat="0" applyBorder="0" applyAlignment="0" applyProtection="0">
      <alignment vertical="center"/>
    </xf>
    <xf numFmtId="0" fontId="56" fillId="22" borderId="0" applyNumberFormat="0" applyBorder="0" applyAlignment="0" applyProtection="0">
      <alignment vertical="center"/>
    </xf>
    <xf numFmtId="0" fontId="56" fillId="22" borderId="0" applyNumberFormat="0" applyBorder="0" applyAlignment="0" applyProtection="0">
      <alignment vertical="center"/>
    </xf>
    <xf numFmtId="0" fontId="56" fillId="21" borderId="0" applyNumberFormat="0" applyBorder="0" applyAlignment="0" applyProtection="0">
      <alignment vertical="center"/>
    </xf>
    <xf numFmtId="0" fontId="68" fillId="19" borderId="0" applyNumberFormat="0" applyBorder="0" applyAlignment="0" applyProtection="0">
      <alignment vertical="center"/>
    </xf>
    <xf numFmtId="0" fontId="56" fillId="21" borderId="0" applyNumberFormat="0" applyBorder="0" applyAlignment="0" applyProtection="0">
      <alignment vertical="center"/>
    </xf>
    <xf numFmtId="0" fontId="56" fillId="21" borderId="0" applyNumberFormat="0" applyBorder="0" applyAlignment="0" applyProtection="0">
      <alignment vertical="center"/>
    </xf>
    <xf numFmtId="0" fontId="68" fillId="19" borderId="0" applyNumberFormat="0" applyBorder="0" applyAlignment="0" applyProtection="0">
      <alignment vertical="center"/>
    </xf>
    <xf numFmtId="0" fontId="56" fillId="27" borderId="0" applyNumberFormat="0" applyBorder="0" applyAlignment="0" applyProtection="0">
      <alignment vertical="center"/>
    </xf>
    <xf numFmtId="0" fontId="56" fillId="27" borderId="0" applyNumberFormat="0" applyBorder="0" applyAlignment="0" applyProtection="0">
      <alignment vertical="center"/>
    </xf>
    <xf numFmtId="0" fontId="56" fillId="27" borderId="0" applyNumberFormat="0" applyBorder="0" applyAlignment="0" applyProtection="0">
      <alignment vertical="center"/>
    </xf>
    <xf numFmtId="0" fontId="56" fillId="16" borderId="0" applyNumberFormat="0" applyBorder="0" applyAlignment="0" applyProtection="0">
      <alignment vertical="center"/>
    </xf>
    <xf numFmtId="0" fontId="56" fillId="16" borderId="0" applyNumberFormat="0" applyBorder="0" applyAlignment="0" applyProtection="0">
      <alignment vertical="center"/>
    </xf>
    <xf numFmtId="0" fontId="56" fillId="22" borderId="0" applyNumberFormat="0" applyBorder="0" applyAlignment="0" applyProtection="0">
      <alignment vertical="center"/>
    </xf>
    <xf numFmtId="0" fontId="56" fillId="22" borderId="0" applyNumberFormat="0" applyBorder="0" applyAlignment="0" applyProtection="0">
      <alignment vertical="center"/>
    </xf>
    <xf numFmtId="0" fontId="56" fillId="22" borderId="0" applyNumberFormat="0" applyBorder="0" applyAlignment="0" applyProtection="0">
      <alignment vertical="center"/>
    </xf>
    <xf numFmtId="0" fontId="66" fillId="5" borderId="0" applyNumberFormat="0" applyBorder="0" applyAlignment="0" applyProtection="0">
      <alignment vertical="center"/>
    </xf>
    <xf numFmtId="0" fontId="56" fillId="30" borderId="0" applyNumberFormat="0" applyBorder="0" applyAlignment="0" applyProtection="0">
      <alignment vertical="center"/>
    </xf>
    <xf numFmtId="0" fontId="56" fillId="30" borderId="0" applyNumberFormat="0" applyBorder="0" applyAlignment="0" applyProtection="0">
      <alignment vertical="center"/>
    </xf>
    <xf numFmtId="0" fontId="56" fillId="30" borderId="0" applyNumberFormat="0" applyBorder="0" applyAlignment="0" applyProtection="0">
      <alignment vertical="center"/>
    </xf>
    <xf numFmtId="0" fontId="56" fillId="22" borderId="0" applyNumberFormat="0" applyBorder="0" applyAlignment="0" applyProtection="0">
      <alignment vertical="center"/>
    </xf>
    <xf numFmtId="0" fontId="56" fillId="21" borderId="0" applyNumberFormat="0" applyBorder="0" applyAlignment="0" applyProtection="0">
      <alignment vertical="center"/>
    </xf>
    <xf numFmtId="0" fontId="66" fillId="5" borderId="0" applyNumberFormat="0" applyBorder="0" applyAlignment="0" applyProtection="0">
      <alignment vertical="center"/>
    </xf>
    <xf numFmtId="0" fontId="56" fillId="27" borderId="0" applyNumberFormat="0" applyBorder="0" applyAlignment="0" applyProtection="0">
      <alignment vertical="center"/>
    </xf>
    <xf numFmtId="0" fontId="56" fillId="16" borderId="0" applyNumberFormat="0" applyBorder="0" applyAlignment="0" applyProtection="0">
      <alignment vertical="center"/>
    </xf>
    <xf numFmtId="0" fontId="56" fillId="22" borderId="0" applyNumberFormat="0" applyBorder="0" applyAlignment="0" applyProtection="0">
      <alignment vertical="center"/>
    </xf>
    <xf numFmtId="0" fontId="43" fillId="0" borderId="5">
      <alignment horizontal="distributed" vertical="center" wrapText="1"/>
    </xf>
    <xf numFmtId="0" fontId="56" fillId="30" borderId="0" applyNumberFormat="0" applyBorder="0" applyAlignment="0" applyProtection="0">
      <alignment vertical="center"/>
    </xf>
    <xf numFmtId="0" fontId="67" fillId="17" borderId="0" applyNumberFormat="0" applyBorder="0" applyAlignment="0" applyProtection="0">
      <alignment vertical="center"/>
    </xf>
    <xf numFmtId="0" fontId="66" fillId="5" borderId="0" applyNumberFormat="0" applyBorder="0" applyAlignment="0" applyProtection="0">
      <alignment vertical="center"/>
    </xf>
    <xf numFmtId="0" fontId="67" fillId="17" borderId="0" applyNumberFormat="0" applyBorder="0" applyAlignment="0" applyProtection="0">
      <alignment vertical="center"/>
    </xf>
    <xf numFmtId="0" fontId="67" fillId="21" borderId="0" applyNumberFormat="0" applyBorder="0" applyAlignment="0" applyProtection="0">
      <alignment vertical="center"/>
    </xf>
    <xf numFmtId="0" fontId="0" fillId="0" borderId="0"/>
    <xf numFmtId="0" fontId="67" fillId="27" borderId="0" applyNumberFormat="0" applyBorder="0" applyAlignment="0" applyProtection="0">
      <alignment vertical="center"/>
    </xf>
    <xf numFmtId="0" fontId="67" fillId="27" borderId="0" applyNumberFormat="0" applyBorder="0" applyAlignment="0" applyProtection="0">
      <alignment vertical="center"/>
    </xf>
    <xf numFmtId="0" fontId="66" fillId="5" borderId="0" applyNumberFormat="0" applyBorder="0" applyAlignment="0" applyProtection="0">
      <alignment vertical="center"/>
    </xf>
    <xf numFmtId="0" fontId="67" fillId="20" borderId="0" applyNumberFormat="0" applyBorder="0" applyAlignment="0" applyProtection="0">
      <alignment vertical="center"/>
    </xf>
    <xf numFmtId="0" fontId="68" fillId="19" borderId="0" applyNumberFormat="0" applyBorder="0" applyAlignment="0" applyProtection="0">
      <alignment vertical="center"/>
    </xf>
    <xf numFmtId="0" fontId="66" fillId="5" borderId="0" applyNumberFormat="0" applyBorder="0" applyAlignment="0" applyProtection="0">
      <alignment vertical="center"/>
    </xf>
    <xf numFmtId="0" fontId="67" fillId="20" borderId="0" applyNumberFormat="0" applyBorder="0" applyAlignment="0" applyProtection="0">
      <alignment vertical="center"/>
    </xf>
    <xf numFmtId="0" fontId="67" fillId="23" borderId="0" applyNumberFormat="0" applyBorder="0" applyAlignment="0" applyProtection="0">
      <alignment vertical="center"/>
    </xf>
    <xf numFmtId="0" fontId="68" fillId="19" borderId="0" applyNumberFormat="0" applyBorder="0" applyAlignment="0" applyProtection="0">
      <alignment vertical="center"/>
    </xf>
    <xf numFmtId="0" fontId="67" fillId="23" borderId="0" applyNumberFormat="0" applyBorder="0" applyAlignment="0" applyProtection="0">
      <alignment vertical="center"/>
    </xf>
    <xf numFmtId="0" fontId="67" fillId="23" borderId="0" applyNumberFormat="0" applyBorder="0" applyAlignment="0" applyProtection="0">
      <alignment vertical="center"/>
    </xf>
    <xf numFmtId="0" fontId="66" fillId="5" borderId="0" applyNumberFormat="0" applyBorder="0" applyAlignment="0" applyProtection="0">
      <alignment vertical="center"/>
    </xf>
    <xf numFmtId="0" fontId="67" fillId="15" borderId="0" applyNumberFormat="0" applyBorder="0" applyAlignment="0" applyProtection="0">
      <alignment vertical="center"/>
    </xf>
    <xf numFmtId="0" fontId="66" fillId="5" borderId="0" applyNumberFormat="0" applyBorder="0" applyAlignment="0" applyProtection="0">
      <alignment vertical="center"/>
    </xf>
    <xf numFmtId="0" fontId="67" fillId="15" borderId="0" applyNumberFormat="0" applyBorder="0" applyAlignment="0" applyProtection="0">
      <alignment vertical="center"/>
    </xf>
    <xf numFmtId="0" fontId="67" fillId="15" borderId="0" applyNumberFormat="0" applyBorder="0" applyAlignment="0" applyProtection="0">
      <alignment vertical="center"/>
    </xf>
    <xf numFmtId="0" fontId="66" fillId="5" borderId="0" applyNumberFormat="0" applyBorder="0" applyAlignment="0" applyProtection="0">
      <alignment vertical="center"/>
    </xf>
    <xf numFmtId="0" fontId="67" fillId="17" borderId="0" applyNumberFormat="0" applyBorder="0" applyAlignment="0" applyProtection="0">
      <alignment vertical="center"/>
    </xf>
    <xf numFmtId="0" fontId="67" fillId="27" borderId="0" applyNumberFormat="0" applyBorder="0" applyAlignment="0" applyProtection="0">
      <alignment vertical="center"/>
    </xf>
    <xf numFmtId="0" fontId="67" fillId="20" borderId="0" applyNumberFormat="0" applyBorder="0" applyAlignment="0" applyProtection="0">
      <alignment vertical="center"/>
    </xf>
    <xf numFmtId="0" fontId="76" fillId="0" borderId="38" applyNumberFormat="0" applyFill="0" applyAlignment="0" applyProtection="0">
      <alignment vertical="center"/>
    </xf>
    <xf numFmtId="0" fontId="67" fillId="23" borderId="0" applyNumberFormat="0" applyBorder="0" applyAlignment="0" applyProtection="0">
      <alignment vertical="center"/>
    </xf>
    <xf numFmtId="0" fontId="76" fillId="0" borderId="38" applyNumberFormat="0" applyFill="0" applyAlignment="0" applyProtection="0">
      <alignment vertical="center"/>
    </xf>
    <xf numFmtId="0" fontId="67" fillId="15" borderId="0" applyNumberFormat="0" applyBorder="0" applyAlignment="0" applyProtection="0">
      <alignment vertical="center"/>
    </xf>
    <xf numFmtId="0" fontId="68" fillId="19" borderId="0" applyNumberFormat="0" applyBorder="0" applyAlignment="0" applyProtection="0">
      <alignment vertical="center"/>
    </xf>
    <xf numFmtId="0" fontId="93" fillId="0" borderId="0" applyNumberFormat="0" applyFill="0" applyBorder="0" applyAlignment="0" applyProtection="0">
      <alignment vertical="top"/>
    </xf>
    <xf numFmtId="0" fontId="68" fillId="19" borderId="0" applyNumberFormat="0" applyBorder="0" applyAlignment="0" applyProtection="0">
      <alignment vertical="center"/>
    </xf>
    <xf numFmtId="37" fontId="96" fillId="0" borderId="0"/>
    <xf numFmtId="0" fontId="95" fillId="0" borderId="0"/>
    <xf numFmtId="9" fontId="0" fillId="0" borderId="0" applyFont="0" applyFill="0" applyBorder="0" applyAlignment="0" applyProtection="0"/>
    <xf numFmtId="0" fontId="66" fillId="5" borderId="0" applyNumberFormat="0" applyBorder="0" applyAlignment="0" applyProtection="0">
      <alignment vertical="center"/>
    </xf>
    <xf numFmtId="0" fontId="94" fillId="0" borderId="0" applyNumberFormat="0" applyFill="0" applyBorder="0" applyAlignment="0" applyProtection="0"/>
    <xf numFmtId="9" fontId="0" fillId="0" borderId="0" applyFont="0" applyFill="0" applyBorder="0" applyAlignment="0" applyProtection="0">
      <alignment vertical="center"/>
    </xf>
    <xf numFmtId="0" fontId="68" fillId="19"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0" fontId="97" fillId="0" borderId="47" applyNumberFormat="0" applyFill="0" applyAlignment="0" applyProtection="0">
      <alignment vertical="center"/>
    </xf>
    <xf numFmtId="0" fontId="68" fillId="19" borderId="0" applyNumberFormat="0" applyBorder="0" applyAlignment="0" applyProtection="0">
      <alignment vertical="center"/>
    </xf>
    <xf numFmtId="0" fontId="97" fillId="0" borderId="47" applyNumberFormat="0" applyFill="0" applyAlignment="0" applyProtection="0">
      <alignment vertical="center"/>
    </xf>
    <xf numFmtId="0" fontId="98" fillId="0" borderId="48" applyNumberFormat="0" applyFill="0" applyAlignment="0" applyProtection="0">
      <alignment vertical="center"/>
    </xf>
    <xf numFmtId="0" fontId="98" fillId="0" borderId="48" applyNumberFormat="0" applyFill="0" applyAlignment="0" applyProtection="0">
      <alignment vertical="center"/>
    </xf>
    <xf numFmtId="0" fontId="98" fillId="0" borderId="0" applyNumberFormat="0" applyFill="0" applyBorder="0" applyAlignment="0" applyProtection="0">
      <alignment vertical="center"/>
    </xf>
    <xf numFmtId="0" fontId="68" fillId="19" borderId="0" applyNumberFormat="0" applyBorder="0" applyAlignment="0" applyProtection="0">
      <alignment vertical="center"/>
    </xf>
    <xf numFmtId="0" fontId="98"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68" fillId="19" borderId="0" applyNumberFormat="0" applyBorder="0" applyAlignment="0" applyProtection="0">
      <alignment vertical="center"/>
    </xf>
    <xf numFmtId="0" fontId="43" fillId="0" borderId="5">
      <alignment horizontal="distributed" vertical="center" wrapText="1"/>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7" fillId="23"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0" fillId="57" borderId="49" applyNumberFormat="0" applyFont="0" applyAlignment="0" applyProtection="0">
      <alignment vertical="center"/>
    </xf>
    <xf numFmtId="0" fontId="68" fillId="19" borderId="0" applyNumberFormat="0" applyBorder="0" applyAlignment="0" applyProtection="0">
      <alignment vertical="center"/>
    </xf>
    <xf numFmtId="0" fontId="101" fillId="0" borderId="0" applyNumberFormat="0" applyFill="0" applyBorder="0" applyAlignment="0" applyProtection="0">
      <alignment vertical="top"/>
      <protection locked="0"/>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0" fontId="85" fillId="46" borderId="42" applyNumberFormat="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0" fillId="0" borderId="0">
      <alignment vertical="center"/>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0" fillId="0" borderId="0"/>
    <xf numFmtId="4" fontId="95" fillId="0" borderId="0" applyFont="0" applyFill="0" applyBorder="0" applyAlignment="0" applyProtection="0"/>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0" fillId="0" borderId="0">
      <alignment vertical="center"/>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0" fontId="0" fillId="0" borderId="0">
      <alignment vertical="center"/>
    </xf>
    <xf numFmtId="177" fontId="43" fillId="0" borderId="5">
      <alignment vertical="center"/>
      <protection locked="0"/>
    </xf>
    <xf numFmtId="0" fontId="68" fillId="19" borderId="0" applyNumberFormat="0" applyBorder="0" applyAlignment="0" applyProtection="0">
      <alignment vertical="center"/>
    </xf>
    <xf numFmtId="0" fontId="85" fillId="46" borderId="42" applyNumberFormat="0" applyAlignment="0" applyProtection="0">
      <alignment vertical="center"/>
    </xf>
    <xf numFmtId="177" fontId="43" fillId="0" borderId="5">
      <alignment vertical="center"/>
      <protection locked="0"/>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102" fillId="54" borderId="39" applyNumberFormat="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56" fillId="0" borderId="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7" fillId="45" borderId="0" applyNumberFormat="0" applyBorder="0" applyAlignment="0" applyProtection="0">
      <alignment vertical="center"/>
    </xf>
    <xf numFmtId="0" fontId="68" fillId="19" borderId="0" applyNumberFormat="0" applyBorder="0" applyAlignment="0" applyProtection="0">
      <alignment vertical="center"/>
    </xf>
    <xf numFmtId="0" fontId="66" fillId="5" borderId="0" applyNumberFormat="0" applyBorder="0" applyAlignment="0" applyProtection="0">
      <alignment vertical="center"/>
    </xf>
    <xf numFmtId="0" fontId="68" fillId="19" borderId="0" applyNumberFormat="0" applyBorder="0" applyAlignment="0" applyProtection="0">
      <alignment vertical="center"/>
    </xf>
    <xf numFmtId="1" fontId="43" fillId="0" borderId="5">
      <alignment vertical="center"/>
      <protection locked="0"/>
    </xf>
    <xf numFmtId="0" fontId="68" fillId="19" borderId="0" applyNumberFormat="0" applyBorder="0" applyAlignment="0" applyProtection="0">
      <alignment vertical="center"/>
    </xf>
    <xf numFmtId="1" fontId="43" fillId="0" borderId="5">
      <alignment vertical="center"/>
      <protection locked="0"/>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68" fillId="19" borderId="0" applyNumberFormat="0" applyBorder="0" applyAlignment="0" applyProtection="0">
      <alignment vertical="center"/>
    </xf>
    <xf numFmtId="0" fontId="0" fillId="0" borderId="0"/>
    <xf numFmtId="0" fontId="66" fillId="5" borderId="0" applyNumberFormat="0" applyBorder="0" applyAlignment="0" applyProtection="0">
      <alignment vertical="center"/>
    </xf>
    <xf numFmtId="0" fontId="56" fillId="0" borderId="0">
      <alignment vertical="center"/>
    </xf>
    <xf numFmtId="0" fontId="56" fillId="0" borderId="0">
      <alignment vertical="center"/>
    </xf>
    <xf numFmtId="0" fontId="0" fillId="0" borderId="0">
      <alignment vertical="center"/>
    </xf>
    <xf numFmtId="0" fontId="66" fillId="5" borderId="0" applyNumberFormat="0" applyBorder="0" applyAlignment="0" applyProtection="0">
      <alignment vertical="center"/>
    </xf>
    <xf numFmtId="0" fontId="0" fillId="0" borderId="0">
      <alignment vertical="center"/>
    </xf>
    <xf numFmtId="0" fontId="0" fillId="0" borderId="0">
      <alignment vertical="center"/>
    </xf>
    <xf numFmtId="0" fontId="66" fillId="5" borderId="0" applyNumberFormat="0" applyBorder="0" applyAlignment="0" applyProtection="0">
      <alignment vertical="center"/>
    </xf>
    <xf numFmtId="0" fontId="0" fillId="0" borderId="0">
      <alignment vertical="center"/>
    </xf>
    <xf numFmtId="0" fontId="0" fillId="0" borderId="0">
      <alignment vertical="center"/>
    </xf>
    <xf numFmtId="0" fontId="56" fillId="0" borderId="0">
      <alignment vertical="center"/>
    </xf>
    <xf numFmtId="0" fontId="66" fillId="5" borderId="0" applyNumberFormat="0" applyBorder="0" applyAlignment="0" applyProtection="0">
      <alignment vertical="center"/>
    </xf>
    <xf numFmtId="0" fontId="56" fillId="0" borderId="0">
      <alignment vertical="center"/>
    </xf>
    <xf numFmtId="0" fontId="67" fillId="20" borderId="0" applyNumberFormat="0" applyBorder="0" applyAlignment="0" applyProtection="0">
      <alignment vertical="center"/>
    </xf>
    <xf numFmtId="0" fontId="0" fillId="0" borderId="0"/>
    <xf numFmtId="0" fontId="67" fillId="20" borderId="0" applyNumberFormat="0" applyBorder="0" applyAlignment="0" applyProtection="0">
      <alignment vertical="center"/>
    </xf>
    <xf numFmtId="0" fontId="0" fillId="0" borderId="0"/>
    <xf numFmtId="0" fontId="67" fillId="20" borderId="0" applyNumberFormat="0" applyBorder="0" applyAlignment="0" applyProtection="0">
      <alignment vertical="center"/>
    </xf>
    <xf numFmtId="0" fontId="0" fillId="0" borderId="0">
      <alignment vertical="center"/>
    </xf>
    <xf numFmtId="0" fontId="56" fillId="0" borderId="0">
      <alignment vertical="center"/>
    </xf>
    <xf numFmtId="0" fontId="103" fillId="0" borderId="0" applyNumberFormat="0" applyFill="0" applyBorder="0" applyAlignment="0" applyProtection="0">
      <alignment vertical="top"/>
      <protection locked="0"/>
    </xf>
    <xf numFmtId="0" fontId="0" fillId="0" borderId="0">
      <alignment vertical="center"/>
    </xf>
    <xf numFmtId="0" fontId="56" fillId="0" borderId="0">
      <alignment vertical="center"/>
    </xf>
    <xf numFmtId="0" fontId="0" fillId="0" borderId="0">
      <alignment vertical="center"/>
    </xf>
    <xf numFmtId="0" fontId="0" fillId="0" borderId="0">
      <alignment vertical="center"/>
    </xf>
    <xf numFmtId="0" fontId="0" fillId="0" borderId="0"/>
    <xf numFmtId="0" fontId="0" fillId="0" borderId="0"/>
    <xf numFmtId="0" fontId="56" fillId="0" borderId="0">
      <alignment vertical="center"/>
    </xf>
    <xf numFmtId="0" fontId="0" fillId="0" borderId="0" applyProtection="0"/>
    <xf numFmtId="0" fontId="56" fillId="0" borderId="0">
      <alignment vertical="center"/>
    </xf>
    <xf numFmtId="0" fontId="0" fillId="57" borderId="49" applyNumberFormat="0" applyFont="0" applyAlignment="0" applyProtection="0">
      <alignment vertical="center"/>
    </xf>
    <xf numFmtId="0" fontId="56" fillId="0" borderId="0">
      <alignment vertical="center"/>
    </xf>
    <xf numFmtId="0" fontId="99" fillId="0" borderId="0">
      <alignment vertical="center"/>
    </xf>
    <xf numFmtId="0" fontId="6" fillId="0" borderId="0">
      <protection locked="0"/>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0" fillId="0" borderId="0" applyFont="0" applyFill="0" applyBorder="0" applyAlignment="0" applyProtection="0"/>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7" fillId="47"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100" fillId="0" borderId="0" applyNumberFormat="0" applyFill="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66" fillId="5" borderId="0" applyNumberFormat="0" applyBorder="0" applyAlignment="0" applyProtection="0">
      <alignment vertical="center"/>
    </xf>
    <xf numFmtId="0" fontId="105" fillId="0" borderId="50" applyNumberFormat="0" applyFill="0" applyAlignment="0" applyProtection="0">
      <alignment vertical="center"/>
    </xf>
    <xf numFmtId="0" fontId="105" fillId="0" borderId="50" applyNumberFormat="0" applyFill="0" applyAlignment="0" applyProtection="0">
      <alignment vertical="center"/>
    </xf>
    <xf numFmtId="0" fontId="85" fillId="46" borderId="42" applyNumberFormat="0" applyAlignment="0" applyProtection="0">
      <alignment vertical="center"/>
    </xf>
    <xf numFmtId="0" fontId="100" fillId="0" borderId="0" applyNumberFormat="0" applyFill="0" applyBorder="0" applyAlignment="0" applyProtection="0">
      <alignment vertical="center"/>
    </xf>
    <xf numFmtId="0" fontId="104" fillId="0" borderId="0" applyNumberFormat="0" applyFill="0" applyBorder="0" applyAlignment="0" applyProtection="0">
      <alignment vertical="center"/>
    </xf>
    <xf numFmtId="0" fontId="104" fillId="0" borderId="0" applyNumberFormat="0" applyFill="0" applyBorder="0" applyAlignment="0" applyProtection="0">
      <alignment vertical="center"/>
    </xf>
    <xf numFmtId="0" fontId="84" fillId="0" borderId="41" applyNumberFormat="0" applyFill="0" applyAlignment="0" applyProtection="0">
      <alignment vertical="center"/>
    </xf>
    <xf numFmtId="0" fontId="95" fillId="0" borderId="0"/>
    <xf numFmtId="178" fontId="0" fillId="0" borderId="0" applyFont="0" applyFill="0" applyBorder="0" applyAlignment="0" applyProtection="0"/>
    <xf numFmtId="0" fontId="0" fillId="0" borderId="0" applyFont="0" applyFill="0" applyBorder="0" applyAlignment="0" applyProtection="0"/>
    <xf numFmtId="0" fontId="67" fillId="45" borderId="0" applyNumberFormat="0" applyBorder="0" applyAlignment="0" applyProtection="0">
      <alignment vertical="center"/>
    </xf>
    <xf numFmtId="0" fontId="67" fillId="45" borderId="0" applyNumberFormat="0" applyBorder="0" applyAlignment="0" applyProtection="0">
      <alignment vertical="center"/>
    </xf>
    <xf numFmtId="0" fontId="67" fillId="49" borderId="0" applyNumberFormat="0" applyBorder="0" applyAlignment="0" applyProtection="0">
      <alignment vertical="center"/>
    </xf>
    <xf numFmtId="0" fontId="67" fillId="49" borderId="0" applyNumberFormat="0" applyBorder="0" applyAlignment="0" applyProtection="0">
      <alignment vertical="center"/>
    </xf>
    <xf numFmtId="0" fontId="67" fillId="49" borderId="0" applyNumberFormat="0" applyBorder="0" applyAlignment="0" applyProtection="0">
      <alignment vertical="center"/>
    </xf>
    <xf numFmtId="0" fontId="67" fillId="47" borderId="0" applyNumberFormat="0" applyBorder="0" applyAlignment="0" applyProtection="0">
      <alignment vertical="center"/>
    </xf>
    <xf numFmtId="0" fontId="67" fillId="47" borderId="0" applyNumberFormat="0" applyBorder="0" applyAlignment="0" applyProtection="0">
      <alignment vertical="center"/>
    </xf>
    <xf numFmtId="0" fontId="67" fillId="47" borderId="0" applyNumberFormat="0" applyBorder="0" applyAlignment="0" applyProtection="0">
      <alignment vertical="center"/>
    </xf>
    <xf numFmtId="0" fontId="67" fillId="23" borderId="0" applyNumberFormat="0" applyBorder="0" applyAlignment="0" applyProtection="0">
      <alignment vertical="center"/>
    </xf>
    <xf numFmtId="0" fontId="67" fillId="23" borderId="0" applyNumberFormat="0" applyBorder="0" applyAlignment="0" applyProtection="0">
      <alignment vertical="center"/>
    </xf>
    <xf numFmtId="0" fontId="67" fillId="28" borderId="0" applyNumberFormat="0" applyBorder="0" applyAlignment="0" applyProtection="0">
      <alignment vertical="center"/>
    </xf>
    <xf numFmtId="0" fontId="67" fillId="28" borderId="0" applyNumberFormat="0" applyBorder="0" applyAlignment="0" applyProtection="0">
      <alignment vertical="center"/>
    </xf>
    <xf numFmtId="0" fontId="67" fillId="28" borderId="0" applyNumberFormat="0" applyBorder="0" applyAlignment="0" applyProtection="0">
      <alignment vertical="center"/>
    </xf>
    <xf numFmtId="0" fontId="102" fillId="54" borderId="39" applyNumberFormat="0" applyAlignment="0" applyProtection="0">
      <alignment vertical="center"/>
    </xf>
    <xf numFmtId="0" fontId="102" fillId="54" borderId="39" applyNumberFormat="0" applyAlignment="0" applyProtection="0">
      <alignment vertical="center"/>
    </xf>
    <xf numFmtId="0" fontId="106" fillId="0" borderId="0"/>
    <xf numFmtId="0" fontId="0" fillId="57" borderId="49" applyNumberFormat="0" applyFont="0" applyAlignment="0" applyProtection="0">
      <alignment vertical="center"/>
    </xf>
  </cellStyleXfs>
  <cellXfs count="465">
    <xf numFmtId="0" fontId="0" fillId="0" borderId="0" xfId="0">
      <alignment vertical="center"/>
    </xf>
    <xf numFmtId="0" fontId="0" fillId="0" borderId="0" xfId="0" applyFont="1" applyProtection="1">
      <alignment vertical="center"/>
      <protection locked="0"/>
    </xf>
    <xf numFmtId="0" fontId="0" fillId="0" borderId="0" xfId="0" applyFont="1" applyAlignment="1" applyProtection="1">
      <alignment horizontal="right"/>
      <protection locked="0"/>
    </xf>
    <xf numFmtId="0" fontId="1" fillId="0" borderId="0" xfId="0" applyFont="1" applyAlignment="1" applyProtection="1">
      <alignment horizontal="center"/>
    </xf>
    <xf numFmtId="0" fontId="2" fillId="0" borderId="0" xfId="0" applyFont="1" applyBorder="1" applyAlignment="1" applyProtection="1">
      <alignment horizontal="center"/>
      <protection locked="0"/>
    </xf>
    <xf numFmtId="0" fontId="2" fillId="0" borderId="0" xfId="0" applyFont="1" applyBorder="1" applyAlignment="1" applyProtection="1">
      <protection locked="0"/>
    </xf>
    <xf numFmtId="0" fontId="2" fillId="0" borderId="1" xfId="0" applyFont="1" applyBorder="1" applyAlignment="1" applyProtection="1">
      <alignment horizontal="right"/>
      <protection locked="0"/>
    </xf>
    <xf numFmtId="0" fontId="3" fillId="0" borderId="2" xfId="0" applyFont="1" applyBorder="1" applyAlignment="1" applyProtection="1">
      <alignment horizontal="center"/>
      <protection locked="0"/>
    </xf>
    <xf numFmtId="0" fontId="3" fillId="0" borderId="3" xfId="0" applyFont="1" applyBorder="1" applyAlignment="1" applyProtection="1">
      <alignment horizontal="center"/>
      <protection locked="0"/>
    </xf>
    <xf numFmtId="0" fontId="0" fillId="0" borderId="4" xfId="0" applyFont="1" applyBorder="1" applyAlignment="1" applyProtection="1">
      <alignment horizontal="center"/>
      <protection locked="0"/>
    </xf>
    <xf numFmtId="0" fontId="0" fillId="0" borderId="4" xfId="0" applyFont="1" applyBorder="1" applyAlignment="1" applyProtection="1">
      <alignment horizontal="right"/>
      <protection locked="0"/>
    </xf>
    <xf numFmtId="1" fontId="4" fillId="0" borderId="5" xfId="38" applyNumberFormat="1" applyFont="1" applyFill="1" applyBorder="1" applyAlignment="1" applyProtection="1">
      <alignment vertical="center"/>
      <protection locked="0"/>
    </xf>
    <xf numFmtId="0" fontId="4" fillId="2" borderId="5" xfId="0" applyNumberFormat="1" applyFont="1" applyFill="1" applyBorder="1">
      <alignment vertical="center"/>
    </xf>
    <xf numFmtId="0" fontId="5" fillId="0" borderId="5" xfId="0" applyFont="1" applyBorder="1" applyProtection="1">
      <alignment vertical="center"/>
      <protection locked="0"/>
    </xf>
    <xf numFmtId="0" fontId="5" fillId="0" borderId="5" xfId="0" applyNumberFormat="1" applyFont="1" applyBorder="1" applyAlignment="1" applyProtection="1">
      <alignment horizontal="right"/>
      <protection locked="0"/>
    </xf>
    <xf numFmtId="0" fontId="6" fillId="0" borderId="5" xfId="38" applyNumberFormat="1" applyFont="1" applyFill="1" applyBorder="1" applyAlignment="1" applyProtection="1">
      <alignment vertical="center"/>
      <protection locked="0"/>
    </xf>
    <xf numFmtId="0" fontId="6" fillId="2" borderId="5" xfId="0" applyNumberFormat="1" applyFont="1" applyFill="1" applyBorder="1">
      <alignment vertical="center"/>
    </xf>
    <xf numFmtId="0" fontId="5" fillId="0" borderId="5" xfId="0" applyFont="1" applyBorder="1" applyAlignment="1" applyProtection="1">
      <alignment horizontal="right"/>
      <protection locked="0"/>
    </xf>
    <xf numFmtId="3" fontId="6" fillId="0" borderId="5" xfId="38" applyNumberFormat="1" applyFont="1" applyFill="1" applyBorder="1" applyAlignment="1" applyProtection="1">
      <alignment vertical="center"/>
    </xf>
    <xf numFmtId="0" fontId="6" fillId="3" borderId="5" xfId="0" applyNumberFormat="1" applyFont="1" applyFill="1" applyBorder="1">
      <alignment vertical="center"/>
    </xf>
    <xf numFmtId="3" fontId="4" fillId="0" borderId="5" xfId="38" applyNumberFormat="1" applyFont="1" applyFill="1" applyBorder="1" applyAlignment="1" applyProtection="1">
      <alignment vertical="center"/>
    </xf>
    <xf numFmtId="0" fontId="5" fillId="0" borderId="5" xfId="0" applyNumberFormat="1" applyFont="1" applyBorder="1" applyAlignment="1" applyProtection="1">
      <alignment vertical="center"/>
      <protection locked="0"/>
    </xf>
    <xf numFmtId="0" fontId="0" fillId="0" borderId="0" xfId="0" applyFont="1" applyProtection="1">
      <alignment vertical="center"/>
    </xf>
    <xf numFmtId="0" fontId="5" fillId="0" borderId="5" xfId="0" applyFont="1" applyFill="1" applyBorder="1" applyAlignment="1" applyProtection="1">
      <alignment horizontal="center"/>
      <protection locked="0"/>
    </xf>
    <xf numFmtId="0" fontId="5" fillId="0" borderId="5" xfId="0" applyFont="1" applyBorder="1" applyAlignment="1" applyProtection="1">
      <alignment horizontal="right"/>
    </xf>
    <xf numFmtId="1" fontId="5" fillId="0" borderId="5" xfId="0" applyNumberFormat="1" applyFont="1" applyBorder="1" applyProtection="1">
      <alignment vertical="center"/>
      <protection locked="0"/>
    </xf>
    <xf numFmtId="1" fontId="5" fillId="0" borderId="5" xfId="0" applyNumberFormat="1" applyFont="1" applyBorder="1" applyAlignment="1" applyProtection="1">
      <alignment horizontal="right"/>
    </xf>
    <xf numFmtId="1" fontId="6" fillId="0" borderId="5" xfId="0" applyNumberFormat="1" applyFont="1" applyBorder="1" applyAlignment="1" applyProtection="1">
      <alignment horizontal="left" indent="1"/>
      <protection locked="0"/>
    </xf>
    <xf numFmtId="1" fontId="5" fillId="0" borderId="5" xfId="0" applyNumberFormat="1" applyFont="1" applyBorder="1" applyAlignment="1" applyProtection="1">
      <alignment horizontal="right"/>
      <protection locked="0"/>
    </xf>
    <xf numFmtId="0" fontId="6" fillId="0" borderId="5" xfId="38" applyFont="1" applyBorder="1" applyAlignment="1">
      <alignment vertical="center"/>
    </xf>
    <xf numFmtId="0" fontId="7" fillId="0" borderId="5" xfId="0" applyNumberFormat="1" applyFont="1" applyBorder="1" applyAlignment="1" applyProtection="1">
      <alignment horizontal="center" vertical="center"/>
      <protection locked="0" hidden="1"/>
    </xf>
    <xf numFmtId="0" fontId="4" fillId="2" borderId="5" xfId="0" applyNumberFormat="1" applyFont="1" applyFill="1" applyBorder="1" applyAlignment="1">
      <alignment horizontal="center" vertical="center"/>
    </xf>
    <xf numFmtId="0" fontId="2" fillId="0" borderId="5" xfId="0" applyFont="1" applyBorder="1" applyAlignment="1" applyProtection="1">
      <alignment horizontal="center" vertical="center"/>
      <protection locked="0"/>
    </xf>
    <xf numFmtId="1" fontId="8" fillId="0" borderId="5" xfId="0" applyNumberFormat="1" applyFont="1" applyBorder="1" applyAlignment="1" applyProtection="1">
      <alignment horizontal="center" vertical="center"/>
    </xf>
    <xf numFmtId="0" fontId="6" fillId="0" borderId="0" xfId="0" applyNumberFormat="1" applyFont="1" applyBorder="1" applyAlignment="1" applyProtection="1">
      <alignment horizontal="left" indent="1"/>
      <protection locked="0"/>
    </xf>
    <xf numFmtId="0" fontId="6" fillId="0" borderId="0" xfId="0" applyFont="1" applyBorder="1">
      <alignment vertical="center"/>
    </xf>
    <xf numFmtId="176" fontId="9" fillId="0" borderId="0" xfId="0" applyNumberFormat="1" applyFont="1" applyProtection="1">
      <alignment vertical="center"/>
      <protection locked="0" hidden="1"/>
    </xf>
    <xf numFmtId="0" fontId="10" fillId="0" borderId="0" xfId="0" applyFont="1">
      <alignment vertical="center"/>
    </xf>
    <xf numFmtId="176" fontId="11" fillId="0" borderId="0" xfId="0" applyNumberFormat="1" applyFont="1">
      <alignment vertical="center"/>
    </xf>
    <xf numFmtId="0" fontId="11" fillId="0" borderId="0" xfId="0" applyFont="1">
      <alignment vertical="center"/>
    </xf>
    <xf numFmtId="0" fontId="11" fillId="0" borderId="0" xfId="0" applyFont="1" applyAlignment="1">
      <alignment vertical="center" wrapText="1"/>
    </xf>
    <xf numFmtId="0" fontId="9" fillId="0" borderId="0" xfId="0" applyFont="1">
      <alignment vertical="center"/>
    </xf>
    <xf numFmtId="176" fontId="12" fillId="0" borderId="0" xfId="0" applyNumberFormat="1" applyFont="1" applyAlignment="1" applyProtection="1">
      <alignment horizontal="center"/>
      <protection locked="0" hidden="1"/>
    </xf>
    <xf numFmtId="176" fontId="13" fillId="0" borderId="6" xfId="0" applyNumberFormat="1" applyFont="1" applyBorder="1" applyAlignment="1" applyProtection="1">
      <alignment horizontal="center" vertical="center"/>
      <protection locked="0" hidden="1"/>
    </xf>
    <xf numFmtId="176" fontId="14" fillId="0" borderId="6" xfId="0" applyNumberFormat="1" applyFont="1" applyBorder="1" applyAlignment="1" applyProtection="1">
      <alignment horizontal="center" vertical="center" wrapText="1"/>
      <protection locked="0" hidden="1"/>
    </xf>
    <xf numFmtId="176" fontId="14" fillId="0" borderId="5" xfId="0" applyNumberFormat="1" applyFont="1" applyBorder="1" applyAlignment="1" applyProtection="1">
      <alignment horizontal="center" vertical="center" wrapText="1"/>
      <protection locked="0" hidden="1"/>
    </xf>
    <xf numFmtId="0" fontId="14" fillId="0" borderId="2" xfId="0" applyFont="1" applyBorder="1" applyAlignment="1">
      <alignment horizontal="center" vertical="center"/>
    </xf>
    <xf numFmtId="0" fontId="14" fillId="0" borderId="3" xfId="0" applyFont="1" applyBorder="1" applyAlignment="1">
      <alignment horizontal="center" vertical="center"/>
    </xf>
    <xf numFmtId="176" fontId="13" fillId="0" borderId="4" xfId="0" applyNumberFormat="1" applyFont="1" applyBorder="1" applyAlignment="1" applyProtection="1">
      <alignment horizontal="center" vertical="center"/>
      <protection locked="0" hidden="1"/>
    </xf>
    <xf numFmtId="176" fontId="14" fillId="0" borderId="4" xfId="0" applyNumberFormat="1" applyFont="1" applyBorder="1" applyAlignment="1" applyProtection="1">
      <alignment horizontal="center" vertical="center" wrapText="1"/>
      <protection locked="0" hidden="1"/>
    </xf>
    <xf numFmtId="0" fontId="14" fillId="0" borderId="5" xfId="0" applyFont="1" applyBorder="1" applyAlignment="1">
      <alignment horizontal="center" vertical="center"/>
    </xf>
    <xf numFmtId="176" fontId="10" fillId="0" borderId="5" xfId="0" applyNumberFormat="1" applyFont="1" applyBorder="1" applyProtection="1">
      <alignment vertical="center"/>
      <protection locked="0" hidden="1"/>
    </xf>
    <xf numFmtId="176" fontId="14" fillId="0" borderId="5" xfId="0" applyNumberFormat="1" applyFont="1" applyBorder="1" applyAlignment="1">
      <alignment vertical="center" shrinkToFit="1"/>
    </xf>
    <xf numFmtId="176" fontId="9" fillId="0" borderId="5" xfId="0" applyNumberFormat="1" applyFont="1" applyBorder="1" applyProtection="1">
      <alignment vertical="center"/>
      <protection locked="0" hidden="1"/>
    </xf>
    <xf numFmtId="176" fontId="11" fillId="0" borderId="5" xfId="0" applyNumberFormat="1" applyFont="1" applyBorder="1" applyAlignment="1">
      <alignment vertical="center" shrinkToFit="1"/>
    </xf>
    <xf numFmtId="180" fontId="15" fillId="0" borderId="5" xfId="0" applyNumberFormat="1" applyFont="1" applyBorder="1" applyAlignment="1">
      <alignment vertical="center" wrapText="1" shrinkToFit="1"/>
    </xf>
    <xf numFmtId="0" fontId="11" fillId="0" borderId="5" xfId="0" applyFont="1" applyBorder="1">
      <alignment vertical="center"/>
    </xf>
    <xf numFmtId="176" fontId="16" fillId="0" borderId="5" xfId="0" applyNumberFormat="1" applyFont="1" applyBorder="1" applyAlignment="1">
      <alignment vertical="center" shrinkToFit="1"/>
    </xf>
    <xf numFmtId="180" fontId="11" fillId="0" borderId="5" xfId="0" applyNumberFormat="1" applyFont="1" applyBorder="1" applyAlignment="1">
      <alignment vertical="center" wrapText="1" shrinkToFit="1"/>
    </xf>
    <xf numFmtId="0" fontId="11" fillId="0" borderId="0" xfId="0" applyFont="1" applyAlignment="1">
      <alignment horizontal="right" vertical="center" wrapText="1"/>
    </xf>
    <xf numFmtId="0" fontId="14" fillId="0" borderId="7" xfId="0" applyFont="1" applyBorder="1" applyAlignment="1">
      <alignment horizontal="center" vertical="center"/>
    </xf>
    <xf numFmtId="180" fontId="14" fillId="0" borderId="5" xfId="0" applyNumberFormat="1" applyFont="1" applyBorder="1" applyAlignment="1">
      <alignment vertical="center" wrapText="1" shrinkToFit="1"/>
    </xf>
    <xf numFmtId="180" fontId="17" fillId="0" borderId="5" xfId="0" applyNumberFormat="1" applyFont="1" applyBorder="1" applyAlignment="1">
      <alignment vertical="center" wrapText="1" shrinkToFit="1"/>
    </xf>
    <xf numFmtId="0" fontId="14" fillId="0" borderId="0" xfId="0" applyFont="1">
      <alignment vertical="center"/>
    </xf>
    <xf numFmtId="0" fontId="14" fillId="0" borderId="5" xfId="0" applyFont="1" applyBorder="1">
      <alignment vertical="center"/>
    </xf>
    <xf numFmtId="0" fontId="15" fillId="0" borderId="0" xfId="0" applyFont="1">
      <alignment vertical="center"/>
    </xf>
    <xf numFmtId="0" fontId="15" fillId="0" borderId="5" xfId="0" applyFont="1" applyBorder="1">
      <alignment vertical="center"/>
    </xf>
    <xf numFmtId="176" fontId="18" fillId="0" borderId="5" xfId="0" applyNumberFormat="1" applyFont="1" applyBorder="1" applyAlignment="1">
      <alignment vertical="center" shrinkToFit="1"/>
    </xf>
    <xf numFmtId="0" fontId="11" fillId="0" borderId="5" xfId="0" applyFont="1" applyBorder="1" applyAlignment="1">
      <alignment horizontal="center" vertical="center"/>
    </xf>
    <xf numFmtId="176" fontId="10" fillId="2" borderId="5" xfId="0" applyNumberFormat="1" applyFont="1" applyFill="1" applyBorder="1" applyProtection="1">
      <alignment vertical="center"/>
      <protection locked="0" hidden="1"/>
    </xf>
    <xf numFmtId="176" fontId="9" fillId="2" borderId="5" xfId="0" applyNumberFormat="1" applyFont="1" applyFill="1" applyBorder="1" applyProtection="1">
      <alignment vertical="center"/>
      <protection locked="0" hidden="1"/>
    </xf>
    <xf numFmtId="176" fontId="9" fillId="0" borderId="5" xfId="0" applyNumberFormat="1" applyFont="1" applyFill="1" applyBorder="1" applyProtection="1">
      <alignment vertical="center"/>
      <protection locked="0" hidden="1"/>
    </xf>
    <xf numFmtId="176" fontId="10" fillId="0" borderId="5" xfId="0" applyNumberFormat="1" applyFont="1" applyFill="1" applyBorder="1" applyAlignment="1" applyProtection="1">
      <alignment horizontal="center"/>
      <protection locked="0" hidden="1"/>
    </xf>
    <xf numFmtId="0" fontId="6" fillId="0" borderId="0" xfId="0" applyFont="1">
      <alignment vertical="center"/>
    </xf>
    <xf numFmtId="176" fontId="5" fillId="0" borderId="0" xfId="0" applyNumberFormat="1" applyFont="1" applyProtection="1">
      <alignment vertical="center"/>
      <protection locked="0" hidden="1"/>
    </xf>
    <xf numFmtId="176" fontId="5" fillId="0" borderId="0" xfId="0" applyNumberFormat="1" applyFont="1">
      <alignment vertical="center"/>
    </xf>
    <xf numFmtId="0" fontId="5" fillId="0" borderId="0" xfId="0" applyFont="1" applyAlignment="1">
      <alignment vertical="center" wrapText="1"/>
    </xf>
    <xf numFmtId="0" fontId="19" fillId="0" borderId="0" xfId="0" applyFont="1">
      <alignment vertical="center"/>
    </xf>
    <xf numFmtId="176" fontId="20" fillId="0" borderId="0" xfId="0" applyNumberFormat="1" applyFont="1" applyAlignment="1" applyProtection="1">
      <alignment horizontal="center"/>
      <protection locked="0" hidden="1"/>
    </xf>
    <xf numFmtId="176" fontId="21" fillId="0" borderId="0" xfId="0" applyNumberFormat="1" applyFont="1" applyAlignment="1" applyProtection="1">
      <alignment horizontal="center"/>
      <protection locked="0" hidden="1"/>
    </xf>
    <xf numFmtId="0" fontId="0" fillId="0" borderId="0" xfId="0" applyFont="1" applyAlignment="1">
      <alignment horizontal="right" vertical="center" wrapText="1"/>
    </xf>
    <xf numFmtId="176" fontId="4" fillId="0" borderId="5" xfId="0" applyNumberFormat="1" applyFont="1" applyBorder="1" applyAlignment="1" applyProtection="1">
      <alignment horizontal="center" vertical="center"/>
      <protection locked="0" hidden="1"/>
    </xf>
    <xf numFmtId="176" fontId="8" fillId="0" borderId="5" xfId="0" applyNumberFormat="1" applyFont="1" applyBorder="1" applyAlignment="1" applyProtection="1">
      <alignment vertical="center"/>
      <protection locked="0" hidden="1"/>
    </xf>
    <xf numFmtId="176" fontId="8" fillId="0" borderId="5" xfId="0" applyNumberFormat="1" applyFont="1" applyBorder="1" applyAlignment="1" applyProtection="1">
      <alignment horizontal="center" vertical="center" wrapText="1"/>
      <protection locked="0" hidden="1"/>
    </xf>
    <xf numFmtId="176" fontId="8" fillId="0" borderId="2" xfId="0" applyNumberFormat="1" applyFont="1" applyBorder="1" applyAlignment="1" applyProtection="1">
      <alignment horizontal="center" vertical="center" wrapText="1"/>
      <protection locked="0" hidden="1"/>
    </xf>
    <xf numFmtId="176" fontId="22" fillId="0" borderId="2" xfId="0" applyNumberFormat="1" applyFont="1" applyBorder="1" applyAlignment="1" applyProtection="1">
      <alignment horizontal="center" vertical="center" wrapText="1"/>
      <protection locked="0" hidden="1"/>
    </xf>
    <xf numFmtId="0" fontId="4" fillId="0" borderId="5" xfId="0" applyFont="1" applyBorder="1">
      <alignment vertical="center"/>
    </xf>
    <xf numFmtId="176" fontId="8" fillId="0" borderId="5" xfId="0" applyNumberFormat="1" applyFont="1" applyBorder="1" applyProtection="1">
      <alignment vertical="center"/>
      <protection locked="0" hidden="1"/>
    </xf>
    <xf numFmtId="176" fontId="8" fillId="0" borderId="5" xfId="0" applyNumberFormat="1" applyFont="1" applyBorder="1" applyAlignment="1">
      <alignment vertical="center" shrinkToFit="1"/>
    </xf>
    <xf numFmtId="180" fontId="23" fillId="0" borderId="5" xfId="0" applyNumberFormat="1" applyFont="1" applyBorder="1" applyAlignment="1">
      <alignment vertical="center" wrapText="1" shrinkToFit="1"/>
    </xf>
    <xf numFmtId="176" fontId="22" fillId="0" borderId="2" xfId="0" applyNumberFormat="1" applyFont="1" applyBorder="1" applyAlignment="1">
      <alignment vertical="center" shrinkToFit="1"/>
    </xf>
    <xf numFmtId="0" fontId="10" fillId="0" borderId="5" xfId="0" applyFont="1" applyBorder="1">
      <alignment vertical="center"/>
    </xf>
    <xf numFmtId="0" fontId="6" fillId="0" borderId="5" xfId="0" applyFont="1" applyBorder="1">
      <alignment vertical="center"/>
    </xf>
    <xf numFmtId="176" fontId="5" fillId="0" borderId="5" xfId="0" applyNumberFormat="1" applyFont="1" applyBorder="1" applyProtection="1">
      <alignment vertical="center"/>
      <protection locked="0" hidden="1"/>
    </xf>
    <xf numFmtId="176" fontId="5" fillId="0" borderId="5" xfId="0" applyNumberFormat="1" applyFont="1" applyBorder="1" applyAlignment="1">
      <alignment vertical="center" shrinkToFit="1"/>
    </xf>
    <xf numFmtId="180" fontId="5" fillId="0" borderId="5" xfId="0" applyNumberFormat="1" applyFont="1" applyBorder="1" applyAlignment="1">
      <alignment vertical="center" wrapText="1" shrinkToFit="1"/>
    </xf>
    <xf numFmtId="180" fontId="5" fillId="0" borderId="2" xfId="0" applyNumberFormat="1" applyFont="1" applyBorder="1" applyAlignment="1">
      <alignment vertical="center" wrapText="1" shrinkToFit="1"/>
    </xf>
    <xf numFmtId="0" fontId="19" fillId="0" borderId="2" xfId="0" applyFont="1" applyBorder="1">
      <alignment vertical="center"/>
    </xf>
    <xf numFmtId="180" fontId="24" fillId="0" borderId="5" xfId="0" applyNumberFormat="1" applyFont="1" applyBorder="1" applyAlignment="1">
      <alignment vertical="center" wrapText="1" shrinkToFit="1"/>
    </xf>
    <xf numFmtId="180" fontId="24" fillId="0" borderId="2" xfId="0" applyNumberFormat="1" applyFont="1" applyBorder="1" applyAlignment="1">
      <alignment vertical="center" wrapText="1" shrinkToFit="1"/>
    </xf>
    <xf numFmtId="180" fontId="25" fillId="0" borderId="5" xfId="0" applyNumberFormat="1" applyFont="1" applyBorder="1" applyAlignment="1">
      <alignment vertical="center" wrapText="1" shrinkToFit="1"/>
    </xf>
    <xf numFmtId="180" fontId="26" fillId="0" borderId="5" xfId="0" applyNumberFormat="1" applyFont="1" applyBorder="1" applyAlignment="1">
      <alignment vertical="center" wrapText="1" shrinkToFit="1"/>
    </xf>
    <xf numFmtId="176" fontId="27" fillId="0" borderId="5" xfId="0" applyNumberFormat="1" applyFont="1" applyBorder="1" applyAlignment="1">
      <alignment vertical="center" shrinkToFit="1"/>
    </xf>
    <xf numFmtId="0" fontId="28" fillId="0" borderId="2" xfId="0" applyFont="1" applyBorder="1" applyAlignment="1">
      <alignment vertical="center" wrapText="1"/>
    </xf>
    <xf numFmtId="0" fontId="26" fillId="0" borderId="5" xfId="0" applyFont="1" applyBorder="1" applyAlignment="1">
      <alignment vertical="center" wrapText="1"/>
    </xf>
    <xf numFmtId="180" fontId="29" fillId="0" borderId="2" xfId="0" applyNumberFormat="1" applyFont="1" applyBorder="1" applyAlignment="1">
      <alignment vertical="center" wrapText="1" shrinkToFit="1"/>
    </xf>
    <xf numFmtId="176" fontId="8" fillId="0" borderId="2" xfId="0" applyNumberFormat="1" applyFont="1" applyBorder="1" applyAlignment="1">
      <alignment vertical="center" shrinkToFit="1"/>
    </xf>
    <xf numFmtId="180" fontId="29" fillId="0" borderId="5" xfId="0" applyNumberFormat="1" applyFont="1" applyBorder="1" applyAlignment="1">
      <alignment vertical="center" wrapText="1" shrinkToFit="1"/>
    </xf>
    <xf numFmtId="180" fontId="27" fillId="0" borderId="2" xfId="0" applyNumberFormat="1" applyFont="1" applyBorder="1" applyAlignment="1">
      <alignment vertical="center" wrapText="1" shrinkToFit="1"/>
    </xf>
    <xf numFmtId="180" fontId="27" fillId="0" borderId="5" xfId="0" applyNumberFormat="1" applyFont="1" applyBorder="1" applyAlignment="1">
      <alignment vertical="center" wrapText="1" shrinkToFit="1"/>
    </xf>
    <xf numFmtId="180" fontId="8" fillId="0" borderId="5" xfId="0" applyNumberFormat="1" applyFont="1" applyBorder="1" applyAlignment="1">
      <alignment vertical="center" wrapText="1" shrinkToFit="1"/>
    </xf>
    <xf numFmtId="180" fontId="8" fillId="0" borderId="2" xfId="0" applyNumberFormat="1" applyFont="1" applyBorder="1" applyAlignment="1">
      <alignment vertical="center" wrapText="1" shrinkToFit="1"/>
    </xf>
    <xf numFmtId="0" fontId="30" fillId="0" borderId="2" xfId="0" applyFont="1" applyBorder="1">
      <alignment vertical="center"/>
    </xf>
    <xf numFmtId="180" fontId="31" fillId="0" borderId="5" xfId="0" applyNumberFormat="1" applyFont="1" applyBorder="1" applyAlignment="1">
      <alignment vertical="center" wrapText="1" shrinkToFit="1"/>
    </xf>
    <xf numFmtId="180" fontId="32" fillId="0" borderId="5" xfId="0" applyNumberFormat="1" applyFont="1" applyBorder="1" applyAlignment="1">
      <alignment vertical="center" wrapText="1" shrinkToFit="1"/>
    </xf>
    <xf numFmtId="180" fontId="33" fillId="0" borderId="5" xfId="0" applyNumberFormat="1" applyFont="1" applyBorder="1" applyAlignment="1">
      <alignment vertical="center" wrapText="1" shrinkToFit="1"/>
    </xf>
    <xf numFmtId="180" fontId="5" fillId="0" borderId="6" xfId="0" applyNumberFormat="1" applyFont="1" applyBorder="1" applyAlignment="1">
      <alignment vertical="center" wrapText="1" shrinkToFit="1"/>
    </xf>
    <xf numFmtId="176" fontId="22" fillId="0" borderId="5" xfId="0" applyNumberFormat="1" applyFont="1" applyBorder="1" applyAlignment="1">
      <alignment vertical="center" shrinkToFit="1"/>
    </xf>
    <xf numFmtId="180" fontId="5" fillId="0" borderId="4" xfId="0" applyNumberFormat="1" applyFont="1" applyBorder="1" applyAlignment="1">
      <alignment vertical="center" wrapText="1" shrinkToFit="1"/>
    </xf>
    <xf numFmtId="180" fontId="34" fillId="0" borderId="5" xfId="0" applyNumberFormat="1" applyFont="1" applyBorder="1" applyAlignment="1">
      <alignment vertical="center" wrapText="1" shrinkToFit="1"/>
    </xf>
    <xf numFmtId="0" fontId="35" fillId="0" borderId="2" xfId="0" applyFont="1" applyBorder="1" applyAlignment="1">
      <alignment vertical="center" wrapText="1"/>
    </xf>
    <xf numFmtId="0" fontId="25" fillId="0" borderId="5" xfId="0" applyFont="1" applyBorder="1" applyAlignment="1">
      <alignment vertical="center" wrapText="1"/>
    </xf>
    <xf numFmtId="0" fontId="36" fillId="0" borderId="2" xfId="0" applyFont="1" applyBorder="1">
      <alignment vertical="center"/>
    </xf>
    <xf numFmtId="0" fontId="36" fillId="0" borderId="2" xfId="0" applyFont="1" applyBorder="1" applyAlignment="1">
      <alignment vertical="center" wrapText="1"/>
    </xf>
    <xf numFmtId="0" fontId="37" fillId="0" borderId="5" xfId="0" applyFont="1" applyBorder="1" applyAlignment="1">
      <alignment vertical="center" wrapText="1"/>
    </xf>
    <xf numFmtId="0" fontId="4" fillId="0" borderId="5" xfId="0" applyNumberFormat="1" applyFont="1" applyBorder="1" applyProtection="1">
      <alignment vertical="center"/>
      <protection locked="0" hidden="1"/>
    </xf>
    <xf numFmtId="0" fontId="6" fillId="0" borderId="5" xfId="0" applyNumberFormat="1" applyFont="1" applyBorder="1" applyProtection="1">
      <alignment vertical="center"/>
      <protection locked="0" hidden="1"/>
    </xf>
    <xf numFmtId="176" fontId="8" fillId="2" borderId="5" xfId="0" applyNumberFormat="1" applyFont="1" applyFill="1" applyBorder="1" applyProtection="1">
      <alignment vertical="center"/>
      <protection locked="0" hidden="1"/>
    </xf>
    <xf numFmtId="176" fontId="5" fillId="2" borderId="5" xfId="0" applyNumberFormat="1" applyFont="1" applyFill="1" applyBorder="1" applyProtection="1">
      <alignment vertical="center"/>
      <protection locked="0" hidden="1"/>
    </xf>
    <xf numFmtId="0" fontId="38" fillId="0" borderId="5" xfId="0" applyFont="1" applyBorder="1">
      <alignment vertical="center"/>
    </xf>
    <xf numFmtId="0" fontId="39" fillId="0" borderId="2" xfId="0" applyFont="1" applyBorder="1">
      <alignment vertical="center"/>
    </xf>
    <xf numFmtId="176" fontId="8" fillId="0" borderId="5" xfId="0" applyNumberFormat="1" applyFont="1" applyFill="1" applyBorder="1" applyProtection="1">
      <alignment vertical="center"/>
      <protection locked="0" hidden="1"/>
    </xf>
    <xf numFmtId="176" fontId="5" fillId="0" borderId="5" xfId="0" applyNumberFormat="1" applyFont="1" applyFill="1" applyBorder="1" applyProtection="1">
      <alignment vertical="center"/>
      <protection locked="0" hidden="1"/>
    </xf>
    <xf numFmtId="0" fontId="38" fillId="0" borderId="5" xfId="0" applyFont="1" applyBorder="1" applyAlignment="1">
      <alignment vertical="center" wrapText="1"/>
    </xf>
    <xf numFmtId="0" fontId="39" fillId="0" borderId="2" xfId="0" applyFont="1" applyBorder="1" applyAlignment="1">
      <alignment vertical="center" wrapText="1"/>
    </xf>
    <xf numFmtId="0" fontId="39" fillId="0" borderId="5" xfId="0" applyFont="1" applyBorder="1" applyAlignment="1">
      <alignment vertical="center" wrapText="1"/>
    </xf>
    <xf numFmtId="0" fontId="28" fillId="0" borderId="5" xfId="0" applyFont="1" applyBorder="1" applyAlignment="1">
      <alignment vertical="center" wrapText="1"/>
    </xf>
    <xf numFmtId="176" fontId="26" fillId="0" borderId="5" xfId="0" applyNumberFormat="1" applyFont="1" applyBorder="1" applyAlignment="1">
      <alignment vertical="center" shrinkToFit="1"/>
    </xf>
    <xf numFmtId="176" fontId="37" fillId="0" borderId="2" xfId="0" applyNumberFormat="1" applyFont="1" applyBorder="1" applyAlignment="1">
      <alignment vertical="center" shrinkToFit="1"/>
    </xf>
    <xf numFmtId="180" fontId="40" fillId="0" borderId="2" xfId="0" applyNumberFormat="1" applyFont="1" applyBorder="1" applyAlignment="1">
      <alignment vertical="center" wrapText="1" shrinkToFit="1"/>
    </xf>
    <xf numFmtId="180" fontId="40" fillId="0" borderId="5" xfId="0" applyNumberFormat="1" applyFont="1" applyBorder="1" applyAlignment="1">
      <alignment vertical="center" wrapText="1" shrinkToFit="1"/>
    </xf>
    <xf numFmtId="0" fontId="9" fillId="0" borderId="5" xfId="0" applyFont="1" applyBorder="1">
      <alignment vertical="center"/>
    </xf>
    <xf numFmtId="0" fontId="41" fillId="0" borderId="5" xfId="0" applyFont="1" applyBorder="1">
      <alignment vertical="center"/>
    </xf>
    <xf numFmtId="176" fontId="8" fillId="0" borderId="5" xfId="0" applyNumberFormat="1" applyFont="1" applyFill="1" applyBorder="1" applyAlignment="1" applyProtection="1">
      <alignment horizontal="center"/>
      <protection locked="0" hidden="1"/>
    </xf>
    <xf numFmtId="176" fontId="8" fillId="0" borderId="0" xfId="0" applyNumberFormat="1" applyFont="1" applyFill="1" applyBorder="1" applyAlignment="1" applyProtection="1">
      <alignment horizontal="center"/>
      <protection locked="0" hidden="1"/>
    </xf>
    <xf numFmtId="176" fontId="5" fillId="0" borderId="0" xfId="0" applyNumberFormat="1" applyFont="1" applyBorder="1" applyAlignment="1">
      <alignment vertical="center" shrinkToFit="1"/>
    </xf>
    <xf numFmtId="180" fontId="5" fillId="0" borderId="0" xfId="0" applyNumberFormat="1" applyFont="1" applyBorder="1" applyAlignment="1">
      <alignment vertical="center" wrapText="1" shrinkToFit="1"/>
    </xf>
    <xf numFmtId="176" fontId="8" fillId="0" borderId="0" xfId="0" applyNumberFormat="1" applyFont="1" applyBorder="1" applyAlignment="1">
      <alignment vertical="center" shrinkToFit="1"/>
    </xf>
    <xf numFmtId="0" fontId="9" fillId="0" borderId="0" xfId="0" applyFont="1" applyAlignment="1">
      <alignment vertical="center" wrapText="1"/>
    </xf>
    <xf numFmtId="0" fontId="0" fillId="2" borderId="0" xfId="0" applyFill="1">
      <alignment vertical="center"/>
    </xf>
    <xf numFmtId="0" fontId="20" fillId="2" borderId="0" xfId="0" applyFont="1" applyFill="1" applyBorder="1" applyAlignment="1">
      <alignment horizontal="center" vertical="center"/>
    </xf>
    <xf numFmtId="0" fontId="42" fillId="2" borderId="0" xfId="0" applyFont="1" applyFill="1" applyBorder="1" applyAlignment="1">
      <alignment horizontal="center" vertical="center"/>
    </xf>
    <xf numFmtId="0" fontId="43" fillId="2" borderId="8" xfId="0" applyFont="1" applyFill="1" applyBorder="1" applyAlignment="1">
      <alignment horizontal="center" vertical="center" wrapText="1"/>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3"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44"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5" xfId="0" applyFont="1" applyFill="1" applyBorder="1" applyAlignment="1">
      <alignment horizontal="center" vertical="center" wrapText="1"/>
    </xf>
    <xf numFmtId="0" fontId="4" fillId="2" borderId="13" xfId="0" applyFont="1" applyFill="1" applyBorder="1" applyAlignment="1">
      <alignment horizontal="center" vertical="center"/>
    </xf>
    <xf numFmtId="177" fontId="8" fillId="2" borderId="14" xfId="0" applyNumberFormat="1" applyFont="1" applyFill="1" applyBorder="1" applyAlignment="1">
      <alignment horizontal="center" vertical="center"/>
    </xf>
    <xf numFmtId="177" fontId="8" fillId="2" borderId="15" xfId="0" applyNumberFormat="1" applyFont="1" applyFill="1" applyBorder="1" applyAlignment="1">
      <alignment horizontal="center" vertical="center"/>
    </xf>
    <xf numFmtId="14" fontId="8" fillId="2" borderId="0" xfId="0" applyNumberFormat="1" applyFont="1" applyFill="1" applyBorder="1" applyAlignment="1">
      <alignment vertical="center"/>
    </xf>
    <xf numFmtId="14" fontId="45" fillId="2" borderId="0" xfId="0" applyNumberFormat="1" applyFont="1" applyFill="1" applyBorder="1" applyAlignment="1">
      <alignment vertical="center"/>
    </xf>
    <xf numFmtId="0" fontId="5" fillId="2" borderId="16" xfId="0" applyFont="1" applyFill="1" applyBorder="1" applyAlignment="1">
      <alignment horizontal="center" vertical="center"/>
    </xf>
    <xf numFmtId="0" fontId="5" fillId="2" borderId="17" xfId="0" applyFont="1" applyFill="1" applyBorder="1" applyAlignment="1">
      <alignment vertical="center"/>
    </xf>
    <xf numFmtId="0" fontId="5" fillId="2" borderId="18"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4" xfId="0" applyNumberFormat="1" applyFont="1" applyFill="1" applyBorder="1">
      <alignment vertical="center"/>
    </xf>
    <xf numFmtId="176" fontId="5" fillId="2" borderId="4" xfId="0" applyNumberFormat="1" applyFont="1" applyFill="1" applyBorder="1" applyAlignment="1">
      <alignment horizontal="center" vertical="center"/>
    </xf>
    <xf numFmtId="176" fontId="5" fillId="2" borderId="5" xfId="0" applyNumberFormat="1" applyFont="1" applyFill="1" applyBorder="1" applyAlignment="1">
      <alignment horizontal="center" vertical="center"/>
    </xf>
    <xf numFmtId="176" fontId="5" fillId="2" borderId="6" xfId="0" applyNumberFormat="1" applyFont="1" applyFill="1" applyBorder="1" applyAlignment="1">
      <alignment horizontal="center" vertical="center"/>
    </xf>
    <xf numFmtId="0" fontId="8" fillId="2" borderId="15" xfId="0" applyNumberFormat="1" applyFont="1" applyFill="1" applyBorder="1" applyAlignment="1">
      <alignment horizontal="center" vertical="center"/>
    </xf>
    <xf numFmtId="2" fontId="8" fillId="2" borderId="15" xfId="0" applyNumberFormat="1" applyFont="1" applyFill="1" applyBorder="1" applyAlignment="1">
      <alignment horizontal="center" vertical="center"/>
    </xf>
    <xf numFmtId="0" fontId="20" fillId="2" borderId="20" xfId="0" applyFont="1" applyFill="1" applyBorder="1" applyAlignment="1">
      <alignment horizontal="center" vertical="center"/>
    </xf>
    <xf numFmtId="0" fontId="0" fillId="2" borderId="21" xfId="0" applyFill="1" applyBorder="1" applyAlignment="1">
      <alignment horizontal="center" vertical="center" wrapText="1"/>
    </xf>
    <xf numFmtId="0" fontId="5" fillId="4" borderId="22" xfId="0" applyFont="1" applyFill="1" applyBorder="1" applyAlignment="1">
      <alignment horizontal="center" vertical="center" wrapText="1"/>
    </xf>
    <xf numFmtId="0" fontId="0" fillId="2" borderId="23" xfId="0" applyFill="1" applyBorder="1" applyAlignment="1">
      <alignment horizontal="center" vertical="center" wrapText="1"/>
    </xf>
    <xf numFmtId="0" fontId="5" fillId="4" borderId="24" xfId="0" applyFont="1" applyFill="1" applyBorder="1" applyAlignment="1">
      <alignment horizontal="center" vertical="center" wrapText="1"/>
    </xf>
    <xf numFmtId="0" fontId="0" fillId="2" borderId="25" xfId="0" applyFill="1" applyBorder="1" applyAlignment="1">
      <alignment horizontal="center" vertical="center" wrapText="1"/>
    </xf>
    <xf numFmtId="0" fontId="5" fillId="4" borderId="26" xfId="0" applyFont="1" applyFill="1" applyBorder="1" applyAlignment="1">
      <alignment horizontal="center" vertical="center" wrapText="1"/>
    </xf>
    <xf numFmtId="180" fontId="5" fillId="2" borderId="4" xfId="0" applyNumberFormat="1" applyFont="1" applyFill="1" applyBorder="1" applyAlignment="1">
      <alignment horizontal="center" vertical="center"/>
    </xf>
    <xf numFmtId="176" fontId="5" fillId="2" borderId="25" xfId="0" applyNumberFormat="1" applyFont="1" applyFill="1" applyBorder="1">
      <alignment vertical="center"/>
    </xf>
    <xf numFmtId="0" fontId="5" fillId="4" borderId="7" xfId="0" applyFont="1" applyFill="1" applyBorder="1">
      <alignment vertical="center"/>
    </xf>
    <xf numFmtId="180" fontId="5" fillId="2" borderId="5" xfId="0" applyNumberFormat="1" applyFont="1" applyFill="1" applyBorder="1" applyAlignment="1">
      <alignment horizontal="center" vertical="center"/>
    </xf>
    <xf numFmtId="180" fontId="5" fillId="2" borderId="6" xfId="0" applyNumberFormat="1" applyFont="1" applyFill="1" applyBorder="1" applyAlignment="1">
      <alignment horizontal="center" vertical="center"/>
    </xf>
    <xf numFmtId="177" fontId="8" fillId="2" borderId="27" xfId="0" applyNumberFormat="1" applyFont="1" applyFill="1" applyBorder="1" applyAlignment="1">
      <alignment horizontal="center" vertical="center"/>
    </xf>
    <xf numFmtId="177" fontId="8" fillId="4" borderId="28" xfId="0" applyNumberFormat="1" applyFont="1" applyFill="1" applyBorder="1" applyAlignment="1">
      <alignment horizontal="center" vertical="center"/>
    </xf>
    <xf numFmtId="0" fontId="43" fillId="0" borderId="0" xfId="0" applyFont="1" applyAlignment="1">
      <alignment horizontal="center" vertical="center"/>
    </xf>
    <xf numFmtId="0" fontId="7" fillId="0" borderId="0" xfId="0" applyFont="1" applyAlignment="1">
      <alignment horizontal="center" vertical="center"/>
    </xf>
    <xf numFmtId="0" fontId="5" fillId="0" borderId="0" xfId="0" applyFont="1">
      <alignment vertical="center"/>
    </xf>
    <xf numFmtId="0" fontId="0" fillId="2" borderId="0" xfId="0" applyFill="1" applyAlignment="1">
      <alignment horizontal="center"/>
    </xf>
    <xf numFmtId="0" fontId="0" fillId="2" borderId="0" xfId="0" applyFont="1" applyFill="1">
      <alignment vertical="center"/>
    </xf>
    <xf numFmtId="0" fontId="20" fillId="0" borderId="0" xfId="0" applyFont="1" applyAlignment="1">
      <alignment horizontal="center"/>
    </xf>
    <xf numFmtId="0" fontId="43" fillId="0" borderId="5" xfId="0" applyFont="1" applyBorder="1" applyAlignment="1">
      <alignment horizontal="center" vertical="center" wrapText="1"/>
    </xf>
    <xf numFmtId="0" fontId="43" fillId="2" borderId="5" xfId="0" applyFont="1" applyFill="1" applyBorder="1" applyAlignment="1">
      <alignment horizontal="center" vertical="center" wrapText="1"/>
    </xf>
    <xf numFmtId="0" fontId="0" fillId="2" borderId="2" xfId="0" applyFill="1" applyBorder="1" applyAlignment="1">
      <alignment vertical="center"/>
    </xf>
    <xf numFmtId="0" fontId="0" fillId="2" borderId="3" xfId="0" applyFill="1" applyBorder="1" applyAlignment="1">
      <alignment vertical="center"/>
    </xf>
    <xf numFmtId="0" fontId="2" fillId="3" borderId="3" xfId="0" applyFont="1" applyFill="1" applyBorder="1" applyAlignment="1">
      <alignment horizontal="center" vertical="center"/>
    </xf>
    <xf numFmtId="0" fontId="0" fillId="0" borderId="5" xfId="0" applyBorder="1" applyAlignment="1"/>
    <xf numFmtId="0" fontId="0" fillId="2" borderId="5" xfId="0" applyFill="1" applyBorder="1" applyAlignment="1">
      <alignment horizontal="center"/>
    </xf>
    <xf numFmtId="0" fontId="5" fillId="2" borderId="2" xfId="0" applyFont="1" applyFill="1" applyBorder="1" applyAlignment="1">
      <alignment vertical="center"/>
    </xf>
    <xf numFmtId="0" fontId="5" fillId="2" borderId="3" xfId="0" applyFont="1" applyFill="1" applyBorder="1" applyAlignment="1">
      <alignment vertical="center"/>
    </xf>
    <xf numFmtId="0" fontId="6" fillId="3" borderId="29" xfId="0" applyFont="1" applyFill="1" applyBorder="1" applyAlignment="1">
      <alignment horizontal="center" vertical="center" wrapText="1"/>
    </xf>
    <xf numFmtId="0" fontId="46" fillId="3" borderId="30"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46" fillId="3" borderId="3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8" fillId="0" borderId="5" xfId="0" applyFont="1" applyBorder="1" applyAlignment="1">
      <alignment horizontal="center"/>
    </xf>
    <xf numFmtId="0" fontId="4" fillId="2" borderId="7"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5" fillId="0" borderId="5" xfId="0" applyFont="1" applyBorder="1" applyAlignment="1">
      <alignment horizontal="left"/>
    </xf>
    <xf numFmtId="0" fontId="5" fillId="2" borderId="4" xfId="0" applyFont="1" applyFill="1" applyBorder="1" applyAlignment="1">
      <alignment horizontal="center" wrapText="1"/>
    </xf>
    <xf numFmtId="0" fontId="5" fillId="2" borderId="5" xfId="0" applyFont="1" applyFill="1" applyBorder="1" applyAlignment="1">
      <alignment horizontal="center"/>
    </xf>
    <xf numFmtId="0" fontId="5" fillId="3" borderId="5" xfId="0" applyFont="1" applyFill="1" applyBorder="1" applyAlignment="1">
      <alignment horizontal="center"/>
    </xf>
    <xf numFmtId="179" fontId="5" fillId="3" borderId="5" xfId="0" applyNumberFormat="1" applyFont="1" applyFill="1" applyBorder="1" applyAlignment="1">
      <alignment horizontal="right" vertical="center" wrapText="1"/>
    </xf>
    <xf numFmtId="0" fontId="5" fillId="3" borderId="5" xfId="0" applyFont="1" applyFill="1" applyBorder="1" applyAlignment="1">
      <alignment horizontal="right" vertical="center" wrapText="1"/>
    </xf>
    <xf numFmtId="0" fontId="5" fillId="3" borderId="31"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2" borderId="5" xfId="0" applyFont="1" applyFill="1" applyBorder="1" applyAlignment="1">
      <alignment wrapText="1"/>
    </xf>
    <xf numFmtId="179" fontId="5" fillId="3" borderId="6" xfId="0" applyNumberFormat="1" applyFont="1" applyFill="1" applyBorder="1" applyAlignment="1">
      <alignment horizontal="right" vertical="center" wrapText="1"/>
    </xf>
    <xf numFmtId="0" fontId="0" fillId="3" borderId="5" xfId="0" applyFill="1" applyBorder="1" applyAlignment="1">
      <alignment horizontal="right" vertical="center" wrapText="1"/>
    </xf>
    <xf numFmtId="0" fontId="5" fillId="3" borderId="2" xfId="0" applyFont="1" applyFill="1" applyBorder="1" applyAlignment="1">
      <alignment horizontal="center"/>
    </xf>
    <xf numFmtId="0" fontId="0" fillId="3" borderId="7" xfId="0" applyFill="1" applyBorder="1" applyAlignment="1">
      <alignment horizontal="right" vertical="center" wrapText="1"/>
    </xf>
    <xf numFmtId="0" fontId="5" fillId="0" borderId="5" xfId="0" applyFont="1" applyBorder="1">
      <alignment vertical="center"/>
    </xf>
    <xf numFmtId="0" fontId="5" fillId="2" borderId="5" xfId="0" applyFont="1" applyFill="1" applyBorder="1" applyAlignment="1">
      <alignment vertical="center"/>
    </xf>
    <xf numFmtId="179" fontId="5" fillId="3" borderId="6" xfId="0" applyNumberFormat="1" applyFont="1" applyFill="1" applyBorder="1" applyAlignment="1">
      <alignment horizontal="center" vertical="center" wrapText="1"/>
    </xf>
    <xf numFmtId="179" fontId="5" fillId="3" borderId="19" xfId="0" applyNumberFormat="1" applyFont="1" applyFill="1" applyBorder="1" applyAlignment="1">
      <alignment horizontal="center" vertical="center" wrapText="1"/>
    </xf>
    <xf numFmtId="0" fontId="5" fillId="2" borderId="6" xfId="0" applyFont="1" applyFill="1" applyBorder="1" applyAlignment="1">
      <alignment vertical="center"/>
    </xf>
    <xf numFmtId="0" fontId="5" fillId="2" borderId="6" xfId="0" applyFont="1" applyFill="1" applyBorder="1" applyAlignment="1">
      <alignment horizontal="center" vertical="center"/>
    </xf>
    <xf numFmtId="0" fontId="5" fillId="2" borderId="19" xfId="0" applyFont="1" applyFill="1" applyBorder="1" applyAlignment="1">
      <alignment horizontal="center" vertical="center"/>
    </xf>
    <xf numFmtId="0" fontId="5" fillId="3" borderId="31" xfId="0" applyFont="1" applyFill="1" applyBorder="1" applyAlignment="1">
      <alignment horizontal="right"/>
    </xf>
    <xf numFmtId="0" fontId="5" fillId="3" borderId="7" xfId="0" applyFont="1" applyFill="1" applyBorder="1" applyAlignment="1">
      <alignment horizontal="right"/>
    </xf>
    <xf numFmtId="179" fontId="5" fillId="3" borderId="4" xfId="0" applyNumberFormat="1" applyFont="1" applyFill="1" applyBorder="1" applyAlignment="1">
      <alignment horizontal="center" vertical="center" wrapText="1"/>
    </xf>
    <xf numFmtId="0" fontId="5" fillId="3" borderId="4" xfId="0" applyFont="1" applyFill="1" applyBorder="1" applyAlignment="1">
      <alignment horizontal="right"/>
    </xf>
    <xf numFmtId="0" fontId="5" fillId="3" borderId="5" xfId="0" applyFont="1" applyFill="1" applyBorder="1" applyAlignment="1">
      <alignment horizontal="right"/>
    </xf>
    <xf numFmtId="0" fontId="44" fillId="3" borderId="5" xfId="0" applyFont="1" applyFill="1" applyBorder="1" applyAlignment="1">
      <alignment horizontal="right"/>
    </xf>
    <xf numFmtId="0" fontId="5" fillId="3" borderId="31" xfId="0" applyFont="1" applyFill="1" applyBorder="1" applyAlignment="1">
      <alignment horizontal="center"/>
    </xf>
    <xf numFmtId="0" fontId="5" fillId="3" borderId="5" xfId="0" applyFont="1" applyFill="1" applyBorder="1" applyAlignment="1">
      <alignment horizontal="right" wrapText="1"/>
    </xf>
    <xf numFmtId="179" fontId="5" fillId="3" borderId="5" xfId="0" applyNumberFormat="1" applyFont="1" applyFill="1" applyBorder="1" applyAlignment="1">
      <alignment horizontal="right" wrapText="1"/>
    </xf>
    <xf numFmtId="0" fontId="5" fillId="3" borderId="7" xfId="0" applyFont="1" applyFill="1" applyBorder="1" applyAlignment="1">
      <alignment horizontal="center"/>
    </xf>
    <xf numFmtId="0" fontId="44" fillId="3" borderId="7" xfId="0" applyFont="1" applyFill="1" applyBorder="1" applyAlignment="1">
      <alignment horizontal="center"/>
    </xf>
    <xf numFmtId="0" fontId="2" fillId="3" borderId="7" xfId="0" applyFont="1" applyFill="1" applyBorder="1" applyAlignment="1">
      <alignment horizontal="center" vertical="center"/>
    </xf>
    <xf numFmtId="0" fontId="2" fillId="3" borderId="2" xfId="0" applyFont="1" applyFill="1" applyBorder="1" applyAlignment="1">
      <alignment horizontal="center" vertical="center"/>
    </xf>
    <xf numFmtId="0" fontId="6" fillId="3" borderId="5" xfId="0" applyFont="1" applyFill="1" applyBorder="1" applyAlignment="1">
      <alignment horizontal="center" vertical="center" wrapText="1"/>
    </xf>
    <xf numFmtId="179" fontId="47" fillId="3" borderId="5" xfId="0" applyNumberFormat="1" applyFont="1" applyFill="1" applyBorder="1" applyAlignment="1">
      <alignment horizontal="right" wrapText="1"/>
    </xf>
    <xf numFmtId="0" fontId="47" fillId="3" borderId="5" xfId="0" applyFont="1" applyFill="1" applyBorder="1" applyAlignment="1">
      <alignment horizontal="right" wrapText="1"/>
    </xf>
    <xf numFmtId="0" fontId="47" fillId="3" borderId="5" xfId="0" applyFont="1" applyFill="1" applyBorder="1" applyAlignment="1">
      <alignment horizontal="right"/>
    </xf>
    <xf numFmtId="0" fontId="0" fillId="0" borderId="1" xfId="0" applyBorder="1" applyAlignment="1">
      <alignment horizontal="center" vertical="center"/>
    </xf>
    <xf numFmtId="0" fontId="5" fillId="0" borderId="0" xfId="0" applyFont="1" applyBorder="1" applyAlignment="1">
      <alignment horizontal="center" vertical="center"/>
    </xf>
    <xf numFmtId="0" fontId="5" fillId="3" borderId="5"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4" borderId="5" xfId="0" applyFont="1" applyFill="1" applyBorder="1" applyAlignment="1">
      <alignment horizontal="center" vertical="center" wrapText="1"/>
    </xf>
    <xf numFmtId="0" fontId="5" fillId="3" borderId="5" xfId="0" applyFont="1" applyFill="1" applyBorder="1" applyAlignment="1"/>
    <xf numFmtId="0" fontId="5" fillId="0" borderId="19" xfId="0" applyFont="1" applyBorder="1" applyAlignment="1">
      <alignment horizontal="center" vertical="center" wrapText="1"/>
    </xf>
    <xf numFmtId="0" fontId="5" fillId="0" borderId="4" xfId="0" applyFont="1" applyBorder="1" applyAlignment="1">
      <alignment horizontal="center" vertical="center" wrapText="1"/>
    </xf>
    <xf numFmtId="0" fontId="4" fillId="4" borderId="7" xfId="0" applyFont="1" applyFill="1" applyBorder="1" applyAlignment="1">
      <alignment horizontal="center" vertical="center" wrapText="1"/>
    </xf>
    <xf numFmtId="0" fontId="4" fillId="4" borderId="5" xfId="0" applyFont="1" applyFill="1" applyBorder="1" applyAlignment="1">
      <alignment horizontal="center" vertical="center" wrapText="1"/>
    </xf>
    <xf numFmtId="179" fontId="47" fillId="3" borderId="5" xfId="0" applyNumberFormat="1" applyFont="1" applyFill="1" applyBorder="1" applyAlignment="1">
      <alignment horizontal="right"/>
    </xf>
    <xf numFmtId="179" fontId="5" fillId="0" borderId="5" xfId="0" applyNumberFormat="1" applyFont="1" applyBorder="1" applyAlignment="1">
      <alignment horizontal="right"/>
    </xf>
    <xf numFmtId="179" fontId="5" fillId="4" borderId="5" xfId="0" applyNumberFormat="1" applyFont="1" applyFill="1" applyBorder="1">
      <alignment vertical="center"/>
    </xf>
    <xf numFmtId="0" fontId="48" fillId="3" borderId="5" xfId="0" applyFont="1" applyFill="1" applyBorder="1" applyAlignment="1">
      <alignment horizontal="right"/>
    </xf>
    <xf numFmtId="0" fontId="5" fillId="0" borderId="0" xfId="0" applyFont="1" applyFill="1" applyBorder="1">
      <alignment vertical="center"/>
    </xf>
    <xf numFmtId="0" fontId="5" fillId="2" borderId="0" xfId="0" applyFont="1" applyFill="1" applyAlignment="1">
      <alignment horizontal="center"/>
    </xf>
    <xf numFmtId="0" fontId="5" fillId="2" borderId="0" xfId="0" applyFont="1" applyFill="1">
      <alignment vertical="center"/>
    </xf>
    <xf numFmtId="1" fontId="5" fillId="3" borderId="5" xfId="0" applyNumberFormat="1" applyFont="1" applyFill="1" applyBorder="1" applyAlignment="1">
      <alignment horizontal="right"/>
    </xf>
    <xf numFmtId="0" fontId="47" fillId="3" borderId="5" xfId="0" applyNumberFormat="1" applyFont="1" applyFill="1" applyBorder="1" applyAlignment="1">
      <alignment horizontal="right"/>
    </xf>
    <xf numFmtId="0" fontId="0" fillId="0" borderId="5" xfId="0" applyBorder="1">
      <alignment vertical="center"/>
    </xf>
    <xf numFmtId="0" fontId="6" fillId="0" borderId="0" xfId="0" applyNumberFormat="1" applyFont="1" applyProtection="1">
      <alignment vertical="center"/>
      <protection locked="0" hidden="1"/>
    </xf>
    <xf numFmtId="0" fontId="6" fillId="0" borderId="0" xfId="0" applyNumberFormat="1" applyFont="1">
      <alignment vertical="center"/>
    </xf>
    <xf numFmtId="0" fontId="20" fillId="0" borderId="0" xfId="0" applyNumberFormat="1" applyFont="1" applyAlignment="1" applyProtection="1">
      <alignment horizontal="center"/>
      <protection locked="0" hidden="1"/>
    </xf>
    <xf numFmtId="0" fontId="4" fillId="0" borderId="0" xfId="0" applyNumberFormat="1" applyFont="1" applyProtection="1">
      <alignment vertical="center"/>
      <protection locked="0" hidden="1"/>
    </xf>
    <xf numFmtId="0" fontId="2" fillId="0" borderId="5" xfId="0" applyNumberFormat="1" applyFont="1" applyBorder="1" applyAlignment="1" applyProtection="1">
      <alignment horizontal="center"/>
      <protection locked="0" hidden="1"/>
    </xf>
    <xf numFmtId="0" fontId="2" fillId="0" borderId="2" xfId="0" applyNumberFormat="1" applyFont="1" applyBorder="1" applyAlignment="1" applyProtection="1">
      <alignment horizontal="center"/>
      <protection locked="0" hidden="1"/>
    </xf>
    <xf numFmtId="0" fontId="2" fillId="0" borderId="3" xfId="0" applyNumberFormat="1" applyFont="1" applyBorder="1" applyAlignment="1" applyProtection="1">
      <alignment horizontal="center"/>
      <protection locked="0" hidden="1"/>
    </xf>
    <xf numFmtId="0" fontId="2" fillId="0" borderId="5" xfId="0" applyNumberFormat="1" applyFont="1" applyBorder="1" applyAlignment="1" applyProtection="1">
      <alignment horizontal="center" vertical="center"/>
      <protection locked="0" hidden="1"/>
    </xf>
    <xf numFmtId="0" fontId="4" fillId="5" borderId="5" xfId="0" applyNumberFormat="1" applyFont="1" applyFill="1" applyBorder="1" applyAlignment="1" applyProtection="1">
      <alignment horizontal="center" vertical="center"/>
      <protection locked="0" hidden="1"/>
    </xf>
    <xf numFmtId="0" fontId="4" fillId="0" borderId="6" xfId="0" applyNumberFormat="1" applyFont="1" applyBorder="1" applyAlignment="1" applyProtection="1">
      <alignment horizontal="center" vertical="center" wrapText="1"/>
      <protection locked="0" hidden="1"/>
    </xf>
    <xf numFmtId="0" fontId="7" fillId="0" borderId="2" xfId="0" applyNumberFormat="1" applyFont="1" applyBorder="1" applyAlignment="1" applyProtection="1">
      <alignment horizontal="center"/>
      <protection locked="0" hidden="1"/>
    </xf>
    <xf numFmtId="0" fontId="7" fillId="0" borderId="3" xfId="0" applyNumberFormat="1" applyFont="1" applyBorder="1" applyAlignment="1" applyProtection="1">
      <alignment horizontal="center"/>
      <protection locked="0" hidden="1"/>
    </xf>
    <xf numFmtId="0" fontId="4" fillId="0" borderId="19" xfId="0" applyNumberFormat="1" applyFont="1" applyBorder="1" applyAlignment="1" applyProtection="1">
      <alignment horizontal="center" vertical="center" wrapText="1"/>
      <protection locked="0" hidden="1"/>
    </xf>
    <xf numFmtId="0" fontId="8" fillId="0" borderId="5" xfId="0" applyNumberFormat="1" applyFont="1" applyBorder="1" applyAlignment="1" applyProtection="1">
      <alignment horizontal="center" vertical="center"/>
      <protection locked="0" hidden="1"/>
    </xf>
    <xf numFmtId="0" fontId="4" fillId="0" borderId="5" xfId="0" applyNumberFormat="1" applyFont="1" applyBorder="1" applyAlignment="1" applyProtection="1">
      <alignment horizontal="center" vertical="center" wrapText="1"/>
      <protection locked="0" hidden="1"/>
    </xf>
    <xf numFmtId="0" fontId="4" fillId="0" borderId="4" xfId="0" applyNumberFormat="1" applyFont="1" applyBorder="1" applyAlignment="1" applyProtection="1">
      <alignment horizontal="center" vertical="center" wrapText="1"/>
      <protection locked="0" hidden="1"/>
    </xf>
    <xf numFmtId="0" fontId="6" fillId="0" borderId="5" xfId="0" applyNumberFormat="1" applyFont="1" applyBorder="1" applyAlignment="1" applyProtection="1">
      <alignment horizontal="center" vertical="center" wrapText="1"/>
      <protection locked="0" hidden="1"/>
    </xf>
    <xf numFmtId="0" fontId="6" fillId="5" borderId="5" xfId="0" applyNumberFormat="1" applyFont="1" applyFill="1" applyBorder="1">
      <alignment vertical="center"/>
    </xf>
    <xf numFmtId="0" fontId="6" fillId="0" borderId="5" xfId="0" applyNumberFormat="1" applyFont="1" applyBorder="1" applyAlignment="1">
      <alignment vertical="center"/>
    </xf>
    <xf numFmtId="0" fontId="6" fillId="5" borderId="5" xfId="0" applyNumberFormat="1" applyFont="1" applyFill="1" applyBorder="1" applyAlignment="1">
      <alignment vertical="center"/>
    </xf>
    <xf numFmtId="0" fontId="4" fillId="0" borderId="5" xfId="0" applyNumberFormat="1" applyFont="1" applyBorder="1" applyAlignment="1" applyProtection="1">
      <alignment horizontal="center"/>
      <protection locked="0" hidden="1"/>
    </xf>
    <xf numFmtId="0" fontId="4" fillId="5" borderId="5" xfId="0" applyNumberFormat="1" applyFont="1" applyFill="1" applyBorder="1">
      <alignment vertical="center"/>
    </xf>
    <xf numFmtId="0" fontId="6" fillId="0" borderId="5" xfId="0" applyNumberFormat="1" applyFont="1" applyBorder="1" applyAlignment="1" applyProtection="1">
      <alignment horizontal="center"/>
      <protection locked="0" hidden="1"/>
    </xf>
    <xf numFmtId="0" fontId="6" fillId="0" borderId="5" xfId="0" applyNumberFormat="1" applyFont="1" applyBorder="1" applyAlignment="1" applyProtection="1">
      <alignment horizontal="left" indent="1"/>
      <protection locked="0"/>
    </xf>
    <xf numFmtId="0" fontId="5" fillId="5" borderId="5" xfId="0" applyNumberFormat="1" applyFont="1" applyFill="1" applyBorder="1" applyAlignment="1" applyProtection="1">
      <alignment horizontal="right"/>
      <protection locked="0"/>
    </xf>
    <xf numFmtId="0" fontId="26" fillId="5" borderId="5" xfId="0" applyNumberFormat="1" applyFont="1" applyFill="1" applyBorder="1" applyAlignment="1" applyProtection="1">
      <alignment horizontal="right"/>
      <protection locked="0"/>
    </xf>
    <xf numFmtId="0" fontId="49" fillId="5" borderId="5" xfId="0" applyNumberFormat="1" applyFont="1" applyFill="1" applyBorder="1">
      <alignment vertical="center"/>
    </xf>
    <xf numFmtId="0" fontId="6" fillId="0" borderId="5" xfId="0" applyNumberFormat="1" applyFont="1" applyBorder="1" applyAlignment="1" applyProtection="1">
      <protection locked="0"/>
    </xf>
    <xf numFmtId="0" fontId="4" fillId="0" borderId="2" xfId="0" applyNumberFormat="1" applyFont="1" applyBorder="1" applyAlignment="1" applyProtection="1">
      <alignment horizontal="center" vertical="center" wrapText="1"/>
      <protection locked="0" hidden="1"/>
    </xf>
    <xf numFmtId="0" fontId="4" fillId="0" borderId="3" xfId="0" applyNumberFormat="1" applyFont="1" applyBorder="1" applyAlignment="1" applyProtection="1">
      <alignment horizontal="center" vertical="center" wrapText="1"/>
      <protection locked="0" hidden="1"/>
    </xf>
    <xf numFmtId="0" fontId="4" fillId="0" borderId="7" xfId="0" applyNumberFormat="1" applyFont="1" applyBorder="1" applyAlignment="1" applyProtection="1">
      <alignment horizontal="center" vertical="center" wrapText="1"/>
      <protection locked="0" hidden="1"/>
    </xf>
    <xf numFmtId="0" fontId="6" fillId="5" borderId="5" xfId="0" applyNumberFormat="1" applyFont="1" applyFill="1" applyBorder="1" applyAlignment="1" applyProtection="1">
      <alignment horizontal="center" vertical="center" wrapText="1"/>
      <protection locked="0" hidden="1"/>
    </xf>
    <xf numFmtId="0" fontId="8" fillId="0" borderId="2" xfId="0" applyNumberFormat="1" applyFont="1" applyBorder="1" applyAlignment="1" applyProtection="1">
      <alignment horizontal="center" vertical="center" wrapText="1"/>
      <protection locked="0" hidden="1"/>
    </xf>
    <xf numFmtId="0" fontId="8" fillId="0" borderId="3" xfId="0" applyNumberFormat="1" applyFont="1" applyBorder="1" applyAlignment="1" applyProtection="1">
      <alignment horizontal="center" vertical="center" wrapText="1"/>
      <protection locked="0" hidden="1"/>
    </xf>
    <xf numFmtId="0" fontId="8" fillId="0" borderId="7" xfId="0" applyNumberFormat="1" applyFont="1" applyBorder="1" applyAlignment="1" applyProtection="1">
      <alignment horizontal="center" vertical="center" wrapText="1"/>
      <protection locked="0" hidden="1"/>
    </xf>
    <xf numFmtId="0" fontId="4" fillId="0" borderId="2" xfId="0" applyNumberFormat="1" applyFont="1" applyBorder="1" applyAlignment="1" applyProtection="1">
      <alignment horizontal="center" vertical="center"/>
      <protection locked="0" hidden="1"/>
    </xf>
    <xf numFmtId="0" fontId="4" fillId="0" borderId="3" xfId="0" applyNumberFormat="1" applyFont="1" applyBorder="1" applyAlignment="1" applyProtection="1">
      <alignment horizontal="center" vertical="center"/>
      <protection locked="0" hidden="1"/>
    </xf>
    <xf numFmtId="0" fontId="6" fillId="2" borderId="5" xfId="0" applyNumberFormat="1" applyFont="1" applyFill="1" applyBorder="1" applyAlignment="1">
      <alignment vertical="center"/>
    </xf>
    <xf numFmtId="0" fontId="6" fillId="0" borderId="6" xfId="0" applyNumberFormat="1" applyFont="1" applyBorder="1" applyAlignment="1" applyProtection="1">
      <alignment horizontal="center" vertical="center" wrapText="1"/>
      <protection locked="0" hidden="1"/>
    </xf>
    <xf numFmtId="0" fontId="6" fillId="0" borderId="4" xfId="0" applyNumberFormat="1" applyFont="1" applyBorder="1" applyAlignment="1" applyProtection="1">
      <alignment horizontal="center" vertical="center" wrapText="1"/>
      <protection locked="0" hidden="1"/>
    </xf>
    <xf numFmtId="0" fontId="0" fillId="0" borderId="0" xfId="0" applyNumberFormat="1" applyFont="1">
      <alignment vertical="center"/>
    </xf>
    <xf numFmtId="0" fontId="2" fillId="0" borderId="7" xfId="0" applyNumberFormat="1" applyFont="1" applyBorder="1" applyAlignment="1" applyProtection="1">
      <alignment horizontal="center"/>
      <protection locked="0" hidden="1"/>
    </xf>
    <xf numFmtId="0" fontId="4" fillId="6" borderId="2" xfId="0" applyNumberFormat="1" applyFont="1" applyFill="1" applyBorder="1" applyAlignment="1" applyProtection="1">
      <alignment horizontal="center" vertical="center" wrapText="1"/>
      <protection locked="0" hidden="1"/>
    </xf>
    <xf numFmtId="0" fontId="4" fillId="6" borderId="3" xfId="0" applyNumberFormat="1" applyFont="1" applyFill="1" applyBorder="1" applyAlignment="1" applyProtection="1">
      <alignment horizontal="center" vertical="center" wrapText="1"/>
      <protection locked="0" hidden="1"/>
    </xf>
    <xf numFmtId="0" fontId="4" fillId="6" borderId="30" xfId="0" applyNumberFormat="1" applyFont="1" applyFill="1" applyBorder="1" applyAlignment="1" applyProtection="1">
      <alignment horizontal="center" vertical="center" wrapText="1"/>
      <protection locked="0" hidden="1"/>
    </xf>
    <xf numFmtId="0" fontId="4" fillId="6" borderId="29" xfId="0" applyNumberFormat="1" applyFont="1" applyFill="1" applyBorder="1" applyAlignment="1" applyProtection="1">
      <alignment horizontal="center" vertical="center" wrapText="1"/>
      <protection locked="0" hidden="1"/>
    </xf>
    <xf numFmtId="0" fontId="4" fillId="0" borderId="7" xfId="0" applyNumberFormat="1" applyFont="1" applyBorder="1" applyAlignment="1" applyProtection="1">
      <alignment horizontal="center" vertical="center"/>
      <protection locked="0" hidden="1"/>
    </xf>
    <xf numFmtId="0" fontId="4" fillId="5" borderId="2" xfId="0" applyNumberFormat="1" applyFont="1" applyFill="1" applyBorder="1" applyAlignment="1" applyProtection="1">
      <alignment horizontal="center" vertical="center" wrapText="1"/>
      <protection locked="0" hidden="1"/>
    </xf>
    <xf numFmtId="0" fontId="4" fillId="6" borderId="6" xfId="0" applyNumberFormat="1" applyFont="1" applyFill="1" applyBorder="1" applyAlignment="1" applyProtection="1">
      <alignment horizontal="center" vertical="center" wrapText="1"/>
      <protection locked="0" hidden="1"/>
    </xf>
    <xf numFmtId="0" fontId="4" fillId="0" borderId="6" xfId="0" applyNumberFormat="1" applyFont="1" applyBorder="1" applyAlignment="1" applyProtection="1">
      <alignment horizontal="center" vertical="center"/>
      <protection locked="0" hidden="1"/>
    </xf>
    <xf numFmtId="0" fontId="4" fillId="6" borderId="19" xfId="0" applyNumberFormat="1" applyFont="1" applyFill="1" applyBorder="1" applyAlignment="1" applyProtection="1">
      <alignment horizontal="center" vertical="center" wrapText="1"/>
      <protection locked="0" hidden="1"/>
    </xf>
    <xf numFmtId="0" fontId="4" fillId="0" borderId="4" xfId="0" applyNumberFormat="1" applyFont="1" applyBorder="1" applyAlignment="1" applyProtection="1">
      <alignment horizontal="center" vertical="center"/>
      <protection locked="0" hidden="1"/>
    </xf>
    <xf numFmtId="0" fontId="4" fillId="6" borderId="4" xfId="0" applyNumberFormat="1" applyFont="1" applyFill="1" applyBorder="1" applyAlignment="1" applyProtection="1">
      <alignment horizontal="center" vertical="center" wrapText="1"/>
      <protection locked="0" hidden="1"/>
    </xf>
    <xf numFmtId="0" fontId="6" fillId="6" borderId="5" xfId="0" applyNumberFormat="1" applyFont="1" applyFill="1" applyBorder="1">
      <alignment vertical="center"/>
    </xf>
    <xf numFmtId="0" fontId="6" fillId="6" borderId="5" xfId="0" applyNumberFormat="1" applyFont="1" applyFill="1" applyBorder="1" applyAlignment="1">
      <alignment vertical="center"/>
    </xf>
    <xf numFmtId="0" fontId="4" fillId="6" borderId="7" xfId="0" applyNumberFormat="1" applyFont="1" applyFill="1" applyBorder="1" applyAlignment="1" applyProtection="1">
      <alignment horizontal="center" vertical="center" wrapText="1"/>
      <protection locked="0" hidden="1"/>
    </xf>
    <xf numFmtId="0" fontId="4" fillId="6" borderId="5" xfId="0" applyNumberFormat="1" applyFont="1" applyFill="1" applyBorder="1" applyAlignment="1" applyProtection="1">
      <alignment horizontal="center" vertical="center" wrapText="1"/>
      <protection locked="0" hidden="1"/>
    </xf>
    <xf numFmtId="0" fontId="4" fillId="0" borderId="5" xfId="0" applyNumberFormat="1" applyFont="1" applyBorder="1" applyAlignment="1" applyProtection="1">
      <protection locked="0" hidden="1"/>
    </xf>
    <xf numFmtId="0" fontId="6" fillId="0" borderId="5" xfId="0" applyNumberFormat="1" applyFont="1" applyBorder="1" applyAlignment="1" applyProtection="1">
      <protection locked="0" hidden="1"/>
    </xf>
    <xf numFmtId="0" fontId="7" fillId="0" borderId="5" xfId="0" applyNumberFormat="1" applyFont="1" applyBorder="1" applyAlignment="1" applyProtection="1">
      <alignment horizontal="center"/>
      <protection locked="0" hidden="1"/>
    </xf>
    <xf numFmtId="0" fontId="50" fillId="0" borderId="5" xfId="0" applyNumberFormat="1" applyFont="1" applyBorder="1" applyAlignment="1" applyProtection="1">
      <protection locked="0" hidden="1"/>
    </xf>
    <xf numFmtId="176" fontId="6" fillId="0" borderId="5" xfId="0" applyNumberFormat="1" applyFont="1" applyBorder="1" applyProtection="1">
      <alignment vertical="center"/>
      <protection locked="0" hidden="1"/>
    </xf>
    <xf numFmtId="1" fontId="6" fillId="6" borderId="5" xfId="38" applyNumberFormat="1" applyFont="1" applyFill="1" applyBorder="1" applyAlignment="1" applyProtection="1">
      <alignment vertical="center"/>
      <protection locked="0"/>
    </xf>
    <xf numFmtId="0" fontId="6" fillId="6" borderId="5" xfId="38" applyNumberFormat="1" applyFont="1" applyFill="1" applyBorder="1" applyAlignment="1" applyProtection="1">
      <alignment vertical="center"/>
      <protection locked="0"/>
    </xf>
    <xf numFmtId="3" fontId="6" fillId="6" borderId="5" xfId="38" applyNumberFormat="1" applyFont="1" applyFill="1" applyBorder="1" applyAlignment="1" applyProtection="1">
      <alignment vertical="center"/>
    </xf>
    <xf numFmtId="0" fontId="6" fillId="6" borderId="5" xfId="38" applyNumberFormat="1" applyFont="1" applyFill="1" applyBorder="1" applyAlignment="1" applyProtection="1">
      <alignment vertical="center"/>
    </xf>
    <xf numFmtId="0" fontId="6" fillId="5" borderId="5" xfId="0" applyNumberFormat="1" applyFont="1" applyFill="1" applyBorder="1" applyAlignment="1">
      <alignment horizontal="center" vertical="center"/>
    </xf>
    <xf numFmtId="0" fontId="6" fillId="6" borderId="5" xfId="38" applyFont="1" applyFill="1" applyBorder="1" applyAlignment="1">
      <alignment vertical="center"/>
    </xf>
    <xf numFmtId="0" fontId="6" fillId="6" borderId="5" xfId="38" applyNumberFormat="1" applyFont="1" applyFill="1" applyBorder="1" applyAlignment="1">
      <alignment vertical="center"/>
    </xf>
    <xf numFmtId="0" fontId="6" fillId="2" borderId="5" xfId="0" applyNumberFormat="1" applyFont="1" applyFill="1" applyBorder="1" applyProtection="1">
      <alignment vertical="center"/>
      <protection locked="0" hidden="1"/>
    </xf>
    <xf numFmtId="0" fontId="6" fillId="0" borderId="5" xfId="0" applyNumberFormat="1" applyFont="1" applyFill="1" applyBorder="1" applyProtection="1">
      <alignment vertical="center"/>
      <protection locked="0" hidden="1"/>
    </xf>
    <xf numFmtId="0" fontId="46" fillId="0" borderId="5" xfId="0" applyNumberFormat="1" applyFont="1" applyBorder="1" applyAlignment="1" applyProtection="1">
      <protection locked="0" hidden="1"/>
    </xf>
    <xf numFmtId="0" fontId="4" fillId="0" borderId="5" xfId="0" applyNumberFormat="1" applyFont="1" applyFill="1" applyBorder="1" applyAlignment="1" applyProtection="1">
      <alignment horizontal="center"/>
      <protection locked="0" hidden="1"/>
    </xf>
    <xf numFmtId="0" fontId="6" fillId="0" borderId="5" xfId="0" applyNumberFormat="1" applyFont="1" applyFill="1" applyBorder="1" applyAlignment="1" applyProtection="1">
      <alignment horizontal="left" wrapText="1"/>
      <protection locked="0" hidden="1"/>
    </xf>
    <xf numFmtId="0" fontId="5" fillId="0" borderId="5" xfId="0" applyNumberFormat="1" applyFont="1" applyBorder="1" applyAlignment="1" applyProtection="1">
      <alignment horizontal="left" indent="1"/>
      <protection locked="0" hidden="1"/>
    </xf>
    <xf numFmtId="0" fontId="8" fillId="0" borderId="5" xfId="0" applyNumberFormat="1" applyFont="1" applyBorder="1" applyAlignment="1" applyProtection="1">
      <alignment horizontal="center"/>
      <protection locked="0" hidden="1"/>
    </xf>
    <xf numFmtId="0" fontId="6" fillId="2" borderId="0" xfId="0" applyNumberFormat="1" applyFont="1" applyFill="1" applyBorder="1" applyAlignment="1">
      <alignment vertical="center" shrinkToFit="1"/>
    </xf>
    <xf numFmtId="0" fontId="6" fillId="0" borderId="0" xfId="0" applyNumberFormat="1" applyFont="1" applyAlignment="1">
      <alignment horizontal="right" vertical="center"/>
    </xf>
    <xf numFmtId="0" fontId="5" fillId="0" borderId="0" xfId="0" applyNumberFormat="1" applyFont="1">
      <alignment vertical="center"/>
    </xf>
    <xf numFmtId="0" fontId="51" fillId="0" borderId="0" xfId="0" applyNumberFormat="1" applyFont="1">
      <alignment vertical="center"/>
    </xf>
    <xf numFmtId="0" fontId="6" fillId="0" borderId="0" xfId="0" applyNumberFormat="1" applyFont="1" applyBorder="1">
      <alignment vertical="center"/>
    </xf>
    <xf numFmtId="0" fontId="6" fillId="0" borderId="0" xfId="0" applyNumberFormat="1" applyFont="1" applyAlignment="1">
      <alignment horizontal="center" vertical="center"/>
    </xf>
    <xf numFmtId="0" fontId="52" fillId="0" borderId="0" xfId="0" applyNumberFormat="1" applyFont="1">
      <alignment vertical="center"/>
    </xf>
    <xf numFmtId="0" fontId="0" fillId="0" borderId="0" xfId="0" applyFont="1" applyAlignment="1" applyProtection="1">
      <protection locked="0"/>
    </xf>
    <xf numFmtId="0" fontId="2" fillId="0" borderId="1" xfId="0" applyFont="1" applyBorder="1" applyAlignment="1" applyProtection="1">
      <alignment horizontal="center"/>
      <protection locked="0"/>
    </xf>
    <xf numFmtId="0" fontId="3" fillId="0" borderId="7" xfId="0" applyFont="1" applyBorder="1" applyAlignment="1" applyProtection="1">
      <alignment horizontal="center"/>
      <protection locked="0"/>
    </xf>
    <xf numFmtId="0" fontId="0" fillId="0" borderId="5" xfId="0" applyFont="1" applyBorder="1" applyAlignment="1" applyProtection="1">
      <alignment horizontal="center"/>
      <protection locked="0"/>
    </xf>
    <xf numFmtId="0" fontId="0" fillId="0" borderId="5" xfId="0" applyFont="1" applyBorder="1" applyAlignment="1" applyProtection="1">
      <protection locked="0"/>
    </xf>
    <xf numFmtId="0" fontId="5" fillId="0" borderId="5" xfId="0" applyFont="1" applyBorder="1" applyAlignment="1" applyProtection="1">
      <protection locked="0"/>
    </xf>
    <xf numFmtId="0" fontId="6" fillId="0" borderId="5" xfId="0" applyFont="1" applyBorder="1" applyProtection="1">
      <alignment vertical="center"/>
      <protection locked="0"/>
    </xf>
    <xf numFmtId="0" fontId="5" fillId="0" borderId="5" xfId="0" applyFont="1" applyBorder="1" applyAlignment="1" applyProtection="1">
      <alignment vertical="center"/>
      <protection locked="0"/>
    </xf>
    <xf numFmtId="0" fontId="6" fillId="2" borderId="5" xfId="0" applyFont="1" applyFill="1" applyBorder="1">
      <alignment vertical="center"/>
    </xf>
    <xf numFmtId="0" fontId="5" fillId="0" borderId="5" xfId="0" applyFont="1" applyBorder="1" applyAlignment="1">
      <alignment horizontal="right"/>
    </xf>
    <xf numFmtId="0" fontId="7" fillId="2" borderId="5" xfId="0" applyFont="1" applyFill="1" applyBorder="1" applyAlignment="1">
      <alignment horizontal="center"/>
    </xf>
    <xf numFmtId="0" fontId="8" fillId="0" borderId="5" xfId="0" applyFont="1" applyBorder="1" applyAlignment="1">
      <alignment horizontal="right"/>
    </xf>
    <xf numFmtId="0" fontId="7" fillId="0" borderId="5" xfId="0" applyFont="1" applyBorder="1" applyAlignment="1" applyProtection="1">
      <alignment horizontal="left"/>
      <protection locked="0"/>
    </xf>
    <xf numFmtId="0" fontId="8" fillId="0" borderId="5" xfId="0" applyFont="1" applyBorder="1" applyAlignment="1" applyProtection="1">
      <alignment horizontal="right"/>
    </xf>
    <xf numFmtId="1" fontId="7" fillId="0" borderId="5" xfId="0" applyNumberFormat="1" applyFont="1" applyBorder="1" applyProtection="1">
      <alignment vertical="center"/>
      <protection locked="0"/>
    </xf>
    <xf numFmtId="1" fontId="8" fillId="0" borderId="5" xfId="0" applyNumberFormat="1" applyFont="1" applyBorder="1" applyAlignment="1" applyProtection="1">
      <alignment horizontal="right"/>
    </xf>
    <xf numFmtId="0" fontId="5" fillId="0" borderId="5" xfId="0" applyFont="1" applyBorder="1" applyAlignment="1" applyProtection="1">
      <alignment horizontal="center"/>
      <protection locked="0"/>
    </xf>
    <xf numFmtId="0" fontId="5" fillId="0" borderId="5" xfId="0" applyFont="1" applyBorder="1" applyAlignment="1" applyProtection="1"/>
    <xf numFmtId="0" fontId="5" fillId="3" borderId="5" xfId="0" applyNumberFormat="1" applyFont="1" applyFill="1" applyBorder="1" applyAlignment="1" applyProtection="1">
      <alignment horizontal="right"/>
      <protection locked="0"/>
    </xf>
    <xf numFmtId="0" fontId="7" fillId="0" borderId="5" xfId="0" applyNumberFormat="1" applyFont="1" applyBorder="1" applyAlignment="1" applyProtection="1">
      <protection locked="0"/>
    </xf>
    <xf numFmtId="0" fontId="8" fillId="0" borderId="5" xfId="0" applyFont="1" applyBorder="1">
      <alignment vertical="center"/>
    </xf>
    <xf numFmtId="0" fontId="7" fillId="0" borderId="5" xfId="0" applyFont="1" applyBorder="1" applyAlignment="1" applyProtection="1">
      <alignment horizontal="center"/>
      <protection locked="0"/>
    </xf>
    <xf numFmtId="1" fontId="8" fillId="0" borderId="5" xfId="0" applyNumberFormat="1" applyFont="1" applyBorder="1">
      <alignment vertical="center"/>
    </xf>
    <xf numFmtId="1" fontId="8" fillId="0" borderId="5" xfId="0" applyNumberFormat="1" applyFont="1" applyBorder="1" applyAlignment="1" applyProtection="1"/>
    <xf numFmtId="1" fontId="8" fillId="0" borderId="0" xfId="0" applyNumberFormat="1" applyFont="1" applyBorder="1" applyAlignment="1" applyProtection="1">
      <alignment horizontal="right"/>
    </xf>
    <xf numFmtId="1" fontId="8" fillId="0" borderId="0" xfId="0" applyNumberFormat="1" applyFont="1" applyBorder="1" applyAlignment="1" applyProtection="1"/>
    <xf numFmtId="0" fontId="2" fillId="0" borderId="0" xfId="0" applyFont="1" applyAlignment="1" applyProtection="1">
      <alignment horizontal="center"/>
      <protection locked="0"/>
    </xf>
    <xf numFmtId="0" fontId="43" fillId="2" borderId="5" xfId="0" applyFont="1" applyFill="1" applyBorder="1">
      <alignment vertical="center"/>
    </xf>
    <xf numFmtId="0" fontId="43" fillId="0" borderId="5" xfId="0" applyFont="1" applyBorder="1" applyProtection="1">
      <alignment vertical="center"/>
      <protection locked="0"/>
    </xf>
    <xf numFmtId="0" fontId="7" fillId="0" borderId="5" xfId="0" applyFont="1" applyBorder="1" applyAlignment="1">
      <alignment horizontal="right"/>
    </xf>
    <xf numFmtId="0" fontId="5" fillId="2" borderId="5" xfId="0" applyFont="1" applyFill="1" applyBorder="1">
      <alignment vertical="center"/>
    </xf>
    <xf numFmtId="0" fontId="43" fillId="0" borderId="5" xfId="0" applyFont="1" applyBorder="1" applyAlignment="1">
      <alignment horizontal="right"/>
    </xf>
    <xf numFmtId="0" fontId="8" fillId="0" borderId="5" xfId="0" applyFont="1" applyBorder="1" applyAlignment="1" applyProtection="1">
      <alignment horizontal="right"/>
      <protection locked="0"/>
    </xf>
    <xf numFmtId="0" fontId="6" fillId="0" borderId="5"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0" fillId="0" borderId="5" xfId="0" applyFont="1" applyBorder="1" applyProtection="1">
      <alignment vertical="center"/>
      <protection locked="0"/>
    </xf>
    <xf numFmtId="0" fontId="53" fillId="0" borderId="5" xfId="0" applyFont="1" applyBorder="1">
      <alignment vertical="center"/>
    </xf>
    <xf numFmtId="0" fontId="2" fillId="0" borderId="5" xfId="0" applyFont="1" applyBorder="1" applyAlignment="1" applyProtection="1">
      <alignment horizontal="center"/>
      <protection locked="0"/>
    </xf>
    <xf numFmtId="0" fontId="2" fillId="0" borderId="5" xfId="0" applyFont="1" applyBorder="1" applyAlignment="1" applyProtection="1">
      <alignment horizontal="right"/>
      <protection locked="0"/>
    </xf>
    <xf numFmtId="0" fontId="2" fillId="0" borderId="5" xfId="0" applyFont="1" applyBorder="1" applyAlignment="1" applyProtection="1">
      <protection locked="0"/>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0" fillId="0" borderId="0" xfId="0" applyFont="1" applyFill="1" applyAlignment="1"/>
    <xf numFmtId="0" fontId="7" fillId="0" borderId="0" xfId="0" applyFont="1" applyFill="1" applyAlignment="1">
      <alignment vertical="center"/>
    </xf>
    <xf numFmtId="0" fontId="54" fillId="0" borderId="0" xfId="0" applyFont="1" applyFill="1" applyAlignment="1"/>
    <xf numFmtId="0" fontId="55" fillId="0" borderId="0" xfId="0" applyFont="1" applyFill="1" applyAlignment="1">
      <alignment horizontal="center" vertical="center"/>
    </xf>
    <xf numFmtId="0" fontId="0" fillId="0" borderId="0" xfId="0" applyFont="1" applyFill="1" applyAlignment="1">
      <alignment horizontal="right"/>
    </xf>
    <xf numFmtId="0" fontId="2" fillId="0" borderId="6"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29" xfId="0" applyFont="1" applyFill="1" applyBorder="1" applyAlignment="1">
      <alignment horizontal="center" vertical="center"/>
    </xf>
    <xf numFmtId="0" fontId="2"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0" fontId="0" fillId="0" borderId="4" xfId="0" applyFont="1" applyFill="1" applyBorder="1" applyAlignment="1">
      <alignment horizontal="center" vertical="center"/>
    </xf>
    <xf numFmtId="0" fontId="2" fillId="0" borderId="31" xfId="0" applyFont="1" applyFill="1" applyBorder="1" applyAlignment="1">
      <alignment horizontal="center" vertical="center"/>
    </xf>
    <xf numFmtId="3" fontId="43" fillId="0" borderId="5" xfId="0" applyNumberFormat="1" applyFont="1" applyFill="1" applyBorder="1" applyAlignment="1" applyProtection="1">
      <alignment vertical="center"/>
    </xf>
    <xf numFmtId="0" fontId="43" fillId="0" borderId="5" xfId="0" applyFont="1" applyFill="1" applyBorder="1" applyAlignment="1">
      <alignment vertical="center"/>
    </xf>
    <xf numFmtId="3" fontId="43" fillId="0" borderId="5" xfId="0" applyNumberFormat="1" applyFont="1" applyFill="1" applyBorder="1" applyAlignment="1" applyProtection="1">
      <alignment horizontal="left" vertical="center"/>
    </xf>
    <xf numFmtId="0" fontId="43" fillId="0" borderId="5" xfId="0" applyFont="1" applyFill="1" applyBorder="1" applyAlignment="1">
      <alignment horizontal="left" vertical="center"/>
    </xf>
    <xf numFmtId="0" fontId="7" fillId="0" borderId="5" xfId="0" applyFont="1" applyFill="1" applyBorder="1" applyAlignment="1">
      <alignment horizontal="distributed" vertical="center"/>
    </xf>
    <xf numFmtId="0" fontId="0" fillId="0" borderId="5" xfId="0" applyFont="1" applyFill="1" applyBorder="1" applyAlignment="1"/>
    <xf numFmtId="0" fontId="0" fillId="0" borderId="0" xfId="0" applyFill="1" applyAlignment="1"/>
    <xf numFmtId="0" fontId="0" fillId="0" borderId="0" xfId="0" applyNumberFormat="1" applyFill="1" applyAlignment="1"/>
    <xf numFmtId="0" fontId="0" fillId="0" borderId="0" xfId="0" applyFill="1" applyBorder="1" applyAlignment="1"/>
    <xf numFmtId="0" fontId="54" fillId="0" borderId="0" xfId="0" applyNumberFormat="1" applyFont="1" applyFill="1" applyAlignment="1"/>
    <xf numFmtId="0" fontId="0" fillId="0" borderId="0" xfId="0" applyNumberFormat="1" applyFont="1" applyFill="1" applyAlignment="1"/>
    <xf numFmtId="0" fontId="0" fillId="0" borderId="0" xfId="0" applyFont="1" applyFill="1" applyBorder="1" applyAlignment="1"/>
    <xf numFmtId="0" fontId="1" fillId="0" borderId="0" xfId="0" applyNumberFormat="1" applyFont="1" applyFill="1" applyAlignment="1">
      <alignment horizontal="center"/>
    </xf>
    <xf numFmtId="0" fontId="0" fillId="0" borderId="0" xfId="0" applyNumberFormat="1" applyFont="1" applyFill="1" applyAlignment="1">
      <alignment horizontal="right"/>
    </xf>
    <xf numFmtId="0" fontId="0" fillId="0" borderId="5" xfId="0" applyNumberFormat="1" applyFont="1" applyFill="1" applyBorder="1" applyAlignment="1">
      <alignment horizontal="center" vertical="center" wrapText="1"/>
    </xf>
    <xf numFmtId="0" fontId="0" fillId="0" borderId="5" xfId="0" applyNumberFormat="1" applyFont="1" applyFill="1" applyBorder="1" applyAlignment="1"/>
    <xf numFmtId="0" fontId="43" fillId="0" borderId="5" xfId="0" applyNumberFormat="1" applyFont="1" applyFill="1" applyBorder="1" applyAlignment="1">
      <alignment wrapText="1"/>
    </xf>
    <xf numFmtId="0" fontId="54" fillId="0" borderId="5" xfId="279" applyNumberFormat="1" applyFont="1" applyFill="1" applyBorder="1" applyAlignment="1" applyProtection="1">
      <alignment horizontal="distributed" vertical="center"/>
    </xf>
    <xf numFmtId="0" fontId="0" fillId="0" borderId="0" xfId="0" applyFill="1" applyAlignment="1">
      <alignment vertical="center"/>
    </xf>
    <xf numFmtId="0" fontId="2" fillId="0" borderId="0" xfId="0" applyFont="1" applyFill="1" applyAlignment="1">
      <alignment vertical="center"/>
    </xf>
    <xf numFmtId="0" fontId="54" fillId="0" borderId="0" xfId="0" applyFont="1" applyFill="1" applyAlignment="1">
      <alignment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horizontal="center" vertical="center"/>
    </xf>
    <xf numFmtId="0" fontId="56" fillId="0" borderId="5" xfId="0" applyFont="1" applyFill="1" applyBorder="1" applyAlignment="1">
      <alignment horizontal="left" vertical="center"/>
    </xf>
    <xf numFmtId="0" fontId="7" fillId="0" borderId="5" xfId="0" applyFont="1" applyFill="1" applyBorder="1" applyAlignment="1">
      <alignment vertical="center"/>
    </xf>
    <xf numFmtId="0" fontId="43" fillId="0" borderId="2" xfId="0" applyFont="1" applyFill="1" applyBorder="1" applyAlignment="1">
      <alignment vertical="center"/>
    </xf>
    <xf numFmtId="0" fontId="0" fillId="0" borderId="5" xfId="0" applyFill="1" applyBorder="1" applyAlignment="1">
      <alignment vertical="center"/>
    </xf>
    <xf numFmtId="1" fontId="43" fillId="0" borderId="5" xfId="0" applyNumberFormat="1" applyFont="1" applyFill="1" applyBorder="1" applyAlignment="1" applyProtection="1">
      <alignment vertical="center"/>
      <protection locked="0"/>
    </xf>
    <xf numFmtId="0" fontId="0" fillId="0" borderId="0" xfId="0" applyFont="1" applyFill="1" applyAlignment="1">
      <alignment vertical="center"/>
    </xf>
    <xf numFmtId="0" fontId="0" fillId="0" borderId="0" xfId="0" applyFont="1" applyFill="1" applyAlignment="1">
      <alignment horizontal="right" vertical="center"/>
    </xf>
    <xf numFmtId="0" fontId="0" fillId="0" borderId="0" xfId="0" applyFont="1" applyFill="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7"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3" fontId="5" fillId="7" borderId="5" xfId="0" applyNumberFormat="1" applyFont="1" applyFill="1" applyBorder="1" applyAlignment="1" applyProtection="1">
      <alignment horizontal="right" vertical="center"/>
    </xf>
    <xf numFmtId="0" fontId="0" fillId="0" borderId="5" xfId="0" applyFont="1" applyFill="1" applyBorder="1" applyAlignment="1">
      <alignment vertical="center"/>
    </xf>
    <xf numFmtId="0" fontId="57" fillId="0" borderId="0" xfId="0" applyFont="1">
      <alignment vertical="center"/>
    </xf>
    <xf numFmtId="0" fontId="58" fillId="0" borderId="0" xfId="0" applyFont="1">
      <alignment vertical="center"/>
    </xf>
    <xf numFmtId="0" fontId="59" fillId="0" borderId="0" xfId="0" applyFont="1" applyAlignment="1" applyProtection="1">
      <alignment vertical="center"/>
      <protection locked="0"/>
    </xf>
    <xf numFmtId="0" fontId="3" fillId="0" borderId="0" xfId="0" applyFont="1" applyAlignment="1">
      <alignment horizontal="center"/>
    </xf>
    <xf numFmtId="0" fontId="59" fillId="0" borderId="0" xfId="0" applyFont="1" applyAlignment="1">
      <alignment horizontal="center"/>
    </xf>
    <xf numFmtId="0" fontId="60" fillId="0" borderId="0" xfId="0" applyFont="1" applyAlignment="1" applyProtection="1">
      <alignment horizontal="center" vertical="center"/>
      <protection locked="0"/>
    </xf>
    <xf numFmtId="0" fontId="61" fillId="0" borderId="0" xfId="0" applyFont="1" applyAlignment="1" applyProtection="1">
      <alignment horizontal="center" vertical="center"/>
      <protection locked="0"/>
    </xf>
  </cellXfs>
  <cellStyles count="391">
    <cellStyle name="常规" xfId="0" builtinId="0"/>
    <cellStyle name="货币[0]" xfId="1" builtinId="7"/>
    <cellStyle name="货币" xfId="2" builtinId="4"/>
    <cellStyle name="60% - 着色 2" xfId="3"/>
    <cellStyle name="20% - 强调文字颜色 3" xfId="4" builtinId="38"/>
    <cellStyle name="输出 3" xfId="5"/>
    <cellStyle name="20% - 强调文字颜色 1 2" xfId="6"/>
    <cellStyle name="输入" xfId="7" builtinId="20"/>
    <cellStyle name="好_08晋州_表4" xfId="8"/>
    <cellStyle name="千位分隔[0]" xfId="9" builtinId="6"/>
    <cellStyle name="40% - 强调文字颜色 3" xfId="10" builtinId="39"/>
    <cellStyle name="计算 2" xfId="11"/>
    <cellStyle name="差" xfId="12" builtinId="27"/>
    <cellStyle name="千位分隔" xfId="13" builtinId="3"/>
    <cellStyle name="60% - 强调文字颜色 3" xfId="14" builtinId="40"/>
    <cellStyle name="好_06高新_石家庄市汇总表(正确）" xfId="15"/>
    <cellStyle name="超链接" xfId="16" builtinId="8"/>
    <cellStyle name="百分比" xfId="17" builtinId="5"/>
    <cellStyle name="好_23行唐_Sheet1 2" xfId="18"/>
    <cellStyle name="已访问的超链接" xfId="19" builtinId="9"/>
    <cellStyle name="注释" xfId="20" builtinId="10"/>
    <cellStyle name="常规 6" xfId="21"/>
    <cellStyle name="60% - 强调文字颜色 2 3" xfId="22"/>
    <cellStyle name="警告文本" xfId="23" builtinId="11"/>
    <cellStyle name="差_2015年预算表格（表间公式）_Sheet1 2" xfId="24"/>
    <cellStyle name="60% - 强调文字颜色 2" xfId="25" builtinId="36"/>
    <cellStyle name="标题 4" xfId="26" builtinId="19"/>
    <cellStyle name="标题" xfId="27" builtinId="15"/>
    <cellStyle name="常规 5 2" xfId="28"/>
    <cellStyle name="差_01长安_Sheet1" xfId="29"/>
    <cellStyle name="差_23行唐_表4 2" xfId="30"/>
    <cellStyle name="_ET_STYLE_NoName_00_" xfId="31"/>
    <cellStyle name="解释性文本" xfId="32" builtinId="53"/>
    <cellStyle name="标题 1" xfId="33" builtinId="16"/>
    <cellStyle name="标题 2" xfId="34" builtinId="17"/>
    <cellStyle name="好_02桥西_表五" xfId="35"/>
    <cellStyle name="差_01长安_Sheet1 2" xfId="36"/>
    <cellStyle name="60% - 强调文字颜色 1" xfId="37" builtinId="32"/>
    <cellStyle name="常规_表二2015年总表人大报告用" xfId="38"/>
    <cellStyle name="标题 3" xfId="39" builtinId="18"/>
    <cellStyle name="60% - 强调文字颜色 4" xfId="40" builtinId="44"/>
    <cellStyle name="输出" xfId="41" builtinId="21"/>
    <cellStyle name="计算" xfId="42" builtinId="22"/>
    <cellStyle name="40% - 强调文字颜色 4 2" xfId="43"/>
    <cellStyle name="检查单元格" xfId="44" builtinId="23"/>
    <cellStyle name="20% - 强调文字颜色 6" xfId="45" builtinId="50"/>
    <cellStyle name="强调文字颜色 2" xfId="46" builtinId="33"/>
    <cellStyle name="链接单元格" xfId="47" builtinId="24"/>
    <cellStyle name="汇总" xfId="48" builtinId="25"/>
    <cellStyle name="好" xfId="49" builtinId="26"/>
    <cellStyle name="20% - 强调文字颜色 3 3" xfId="50"/>
    <cellStyle name="差_08晋州_表4 2" xfId="51"/>
    <cellStyle name="着色 5" xfId="52"/>
    <cellStyle name="适中" xfId="53" builtinId="28"/>
    <cellStyle name="差_02桥西_表4" xfId="54"/>
    <cellStyle name="20% - 强调文字颜色 5" xfId="55" builtinId="46"/>
    <cellStyle name="强调文字颜色 1" xfId="56" builtinId="29"/>
    <cellStyle name="链接单元格 3" xfId="57"/>
    <cellStyle name="20% - 强调文字颜色 1" xfId="58" builtinId="30"/>
    <cellStyle name="好_22灵寿_表三" xfId="59"/>
    <cellStyle name="40% - 强调文字颜色 1" xfId="60" builtinId="31"/>
    <cellStyle name="输出 2" xfId="61"/>
    <cellStyle name="20% - 强调文字颜色 2" xfId="62" builtinId="34"/>
    <cellStyle name="差_01长安_表4" xfId="63"/>
    <cellStyle name="40% - 强调文字颜色 2" xfId="64" builtinId="35"/>
    <cellStyle name="好_辛集市（合格）" xfId="65"/>
    <cellStyle name="强调文字颜色 3" xfId="66" builtinId="37"/>
    <cellStyle name="强调文字颜色 4" xfId="67" builtinId="41"/>
    <cellStyle name="输出 4" xfId="68"/>
    <cellStyle name="20% - 强调文字颜色 4" xfId="69" builtinId="42"/>
    <cellStyle name="20% - 着色 1" xfId="70"/>
    <cellStyle name="计算 3" xfId="71"/>
    <cellStyle name="40% - 强调文字颜色 4" xfId="72" builtinId="43"/>
    <cellStyle name="强调文字颜色 5" xfId="73" builtinId="45"/>
    <cellStyle name="20% - 着色 2" xfId="74"/>
    <cellStyle name="计算 4" xfId="75"/>
    <cellStyle name="40% - 强调文字颜色 5" xfId="76" builtinId="47"/>
    <cellStyle name="差_06高新_Sheet1 2" xfId="77"/>
    <cellStyle name="60% - 强调文字颜色 5" xfId="78" builtinId="48"/>
    <cellStyle name="强调文字颜色 6" xfId="79" builtinId="49"/>
    <cellStyle name="20% - 着色 3" xfId="80"/>
    <cellStyle name="适中 2" xfId="81"/>
    <cellStyle name="40% - 强调文字颜色 6" xfId="82" builtinId="51"/>
    <cellStyle name="60% - 强调文字颜色 6" xfId="83" builtinId="52"/>
    <cellStyle name="20% - 强调文字颜色 5 3" xfId="84"/>
    <cellStyle name="20% - 强调文字颜色 2 3" xfId="85"/>
    <cellStyle name="20% - 强调文字颜色 1 4" xfId="86"/>
    <cellStyle name="20% - 强调文字颜色 1 3" xfId="87"/>
    <cellStyle name="好_01长安_表九" xfId="88"/>
    <cellStyle name="20% - 强调文字颜色 2 2" xfId="89"/>
    <cellStyle name="20% - 强调文字颜色 2 4" xfId="90"/>
    <cellStyle name="20% - 强调文字颜色 3 2" xfId="91"/>
    <cellStyle name="着色 4" xfId="92"/>
    <cellStyle name="20% - 强调文字颜色 3 4" xfId="93"/>
    <cellStyle name="60% - 强调文字颜色 1 2" xfId="94"/>
    <cellStyle name="着色 6" xfId="95"/>
    <cellStyle name="20% - 强调文字颜色 4 2" xfId="96"/>
    <cellStyle name="常规 3" xfId="97"/>
    <cellStyle name="好_国税" xfId="98"/>
    <cellStyle name="20% - 强调文字颜色 4 3" xfId="99"/>
    <cellStyle name="常规 4" xfId="100"/>
    <cellStyle name="20% - 强调文字颜色 4 4" xfId="101"/>
    <cellStyle name="60% - 强调文字颜色 2 2" xfId="102"/>
    <cellStyle name="常规 4_05矿区" xfId="103"/>
    <cellStyle name="常规 5" xfId="104"/>
    <cellStyle name="20% - 强调文字颜色 5 2" xfId="105"/>
    <cellStyle name="差_02桥西_表4 2" xfId="106"/>
    <cellStyle name="20% - 强调文字颜色 5 4" xfId="107"/>
    <cellStyle name="60% - 强调文字颜色 3 2" xfId="108"/>
    <cellStyle name="20% - 强调文字颜色 6 2" xfId="109"/>
    <cellStyle name="20% - 强调文字颜色 6 3" xfId="110"/>
    <cellStyle name="好_2015年预算表格（表间公式）_Sheet1 2" xfId="111"/>
    <cellStyle name="20% - 强调文字颜色 6 4" xfId="112"/>
    <cellStyle name="60% - 强调文字颜色 4 2" xfId="113"/>
    <cellStyle name="20% - 着色 4" xfId="114"/>
    <cellStyle name="适中 3" xfId="115"/>
    <cellStyle name="20% - 着色 5" xfId="116"/>
    <cellStyle name="适中 4" xfId="117"/>
    <cellStyle name="着色 1" xfId="118"/>
    <cellStyle name="20% - 着色 6" xfId="119"/>
    <cellStyle name="着色 2" xfId="120"/>
    <cellStyle name="40% - 强调文字颜色 1 2" xfId="121"/>
    <cellStyle name="40% - 强调文字颜色 1 3" xfId="122"/>
    <cellStyle name="40% - 强调文字颜色 1 4" xfId="123"/>
    <cellStyle name="40% - 强调文字颜色 2 2" xfId="124"/>
    <cellStyle name="差_01长安_表4 2" xfId="125"/>
    <cellStyle name="40% - 强调文字颜色 2 3" xfId="126"/>
    <cellStyle name="40% - 强调文字颜色 2 4" xfId="127"/>
    <cellStyle name="差_02桥西_石家庄市汇总表(正确）" xfId="128"/>
    <cellStyle name="40% - 强调文字颜色 3 2" xfId="129"/>
    <cellStyle name="40% - 强调文字颜色 3 3" xfId="130"/>
    <cellStyle name="40% - 强调文字颜色 3 4" xfId="131"/>
    <cellStyle name="40% - 强调文字颜色 4 3" xfId="132"/>
    <cellStyle name="40% - 强调文字颜色 4 4" xfId="133"/>
    <cellStyle name="40% - 强调文字颜色 5 2" xfId="134"/>
    <cellStyle name="40% - 强调文字颜色 5 3" xfId="135"/>
    <cellStyle name="40% - 强调文字颜色 5 4" xfId="136"/>
    <cellStyle name="好_衡水市（合格）" xfId="137"/>
    <cellStyle name="40% - 强调文字颜色 6 2" xfId="138"/>
    <cellStyle name="40% - 强调文字颜色 6 3" xfId="139"/>
    <cellStyle name="40% - 强调文字颜色 6 4" xfId="140"/>
    <cellStyle name="40% - 着色 1" xfId="141"/>
    <cellStyle name="40% - 着色 2" xfId="142"/>
    <cellStyle name="好_01长安_Sheet1" xfId="143"/>
    <cellStyle name="40% - 着色 3" xfId="144"/>
    <cellStyle name="40% - 着色 4" xfId="145"/>
    <cellStyle name="40% - 着色 5" xfId="146"/>
    <cellStyle name="表标题 2" xfId="147"/>
    <cellStyle name="40% - 着色 6" xfId="148"/>
    <cellStyle name="60% - 强调文字颜色 1 3" xfId="149"/>
    <cellStyle name="好_06高新_表4" xfId="150"/>
    <cellStyle name="60% - 强调文字颜色 1 4" xfId="151"/>
    <cellStyle name="60% - 强调文字颜色 2 4" xfId="152"/>
    <cellStyle name="常规 7" xfId="153"/>
    <cellStyle name="60% - 强调文字颜色 3 3" xfId="154"/>
    <cellStyle name="60% - 强调文字颜色 3 4" xfId="155"/>
    <cellStyle name="好_Sheet1 2" xfId="156"/>
    <cellStyle name="60% - 强调文字颜色 4 3" xfId="157"/>
    <cellStyle name="差_02桥西_Sheet1" xfId="158"/>
    <cellStyle name="好_02桥西_表七" xfId="159"/>
    <cellStyle name="60% - 强调文字颜色 4 4" xfId="160"/>
    <cellStyle name="60% - 强调文字颜色 5 2" xfId="161"/>
    <cellStyle name="差_01长安_石家庄市汇总表(正确）" xfId="162"/>
    <cellStyle name="60% - 强调文字颜色 5 3" xfId="163"/>
    <cellStyle name="60% - 强调文字颜色 5 4" xfId="164"/>
    <cellStyle name="好_23行唐_Sheet1" xfId="165"/>
    <cellStyle name="60% - 强调文字颜色 6 2" xfId="166"/>
    <cellStyle name="好_02桥西_表4" xfId="167"/>
    <cellStyle name="60% - 强调文字颜色 6 3" xfId="168"/>
    <cellStyle name="60% - 强调文字颜色 6 4" xfId="169"/>
    <cellStyle name="好_22灵寿_表五" xfId="170"/>
    <cellStyle name="60% - 着色 1" xfId="171"/>
    <cellStyle name="60% - 着色 3" xfId="172"/>
    <cellStyle name="60% - 着色 4" xfId="173"/>
    <cellStyle name="标题 1 2" xfId="174"/>
    <cellStyle name="60% - 着色 5" xfId="175"/>
    <cellStyle name="标题 1 3" xfId="176"/>
    <cellStyle name="60% - 着色 6" xfId="177"/>
    <cellStyle name="差_06高新_Sheet1" xfId="178"/>
    <cellStyle name="ColLevel_0" xfId="179"/>
    <cellStyle name="差_06高新_石家庄市汇总表(正确）" xfId="180"/>
    <cellStyle name="no dec" xfId="181"/>
    <cellStyle name="Normal_APR" xfId="182"/>
    <cellStyle name="百分比 3" xfId="183"/>
    <cellStyle name="好_01长安_表八" xfId="184"/>
    <cellStyle name="RowLevel_0" xfId="185"/>
    <cellStyle name="百分比 2" xfId="186"/>
    <cellStyle name="差 4" xfId="187"/>
    <cellStyle name="百分比 2 2" xfId="188"/>
    <cellStyle name="百分比 2 3" xfId="189"/>
    <cellStyle name="标题 2 2" xfId="190"/>
    <cellStyle name="差_22灵寿_表八" xfId="191"/>
    <cellStyle name="标题 2 3" xfId="192"/>
    <cellStyle name="标题 3 2" xfId="193"/>
    <cellStyle name="标题 3 3" xfId="194"/>
    <cellStyle name="标题 4 2" xfId="195"/>
    <cellStyle name="差_23行唐_表4" xfId="196"/>
    <cellStyle name="标题 4 3" xfId="197"/>
    <cellStyle name="标题 5" xfId="198"/>
    <cellStyle name="标题 6" xfId="199"/>
    <cellStyle name="差_辛集市（合格）" xfId="200"/>
    <cellStyle name="表标题" xfId="201"/>
    <cellStyle name="差_表4 2" xfId="202"/>
    <cellStyle name="差 2" xfId="203"/>
    <cellStyle name="差 3" xfId="204"/>
    <cellStyle name="差_01长安" xfId="205"/>
    <cellStyle name="差_01长安_表八" xfId="206"/>
    <cellStyle name="好_22灵寿_表十" xfId="207"/>
    <cellStyle name="差_01长安_表九" xfId="208"/>
    <cellStyle name="差_01长安_表七" xfId="209"/>
    <cellStyle name="差_01长安_表三" xfId="210"/>
    <cellStyle name="差_01长安_表十" xfId="211"/>
    <cellStyle name="差_01长安_表五" xfId="212"/>
    <cellStyle name="强调文字颜色 5 3" xfId="213"/>
    <cellStyle name="差_01长安_附表" xfId="214"/>
    <cellStyle name="差_02桥西" xfId="215"/>
    <cellStyle name="差_02桥西_Sheet1 2" xfId="216"/>
    <cellStyle name="差_02桥西_表八" xfId="217"/>
    <cellStyle name="差_02桥西_表九" xfId="218"/>
    <cellStyle name="差_02桥西_表七" xfId="219"/>
    <cellStyle name="注释 3" xfId="220"/>
    <cellStyle name="差_02桥西_表三" xfId="221"/>
    <cellStyle name="超级链接" xfId="222"/>
    <cellStyle name="好_2015年预算表格（表间公式）" xfId="223"/>
    <cellStyle name="差_02桥西_表十" xfId="224"/>
    <cellStyle name="检查单元格 2" xfId="225"/>
    <cellStyle name="差_02桥西_表五" xfId="226"/>
    <cellStyle name="差_02桥西_附表" xfId="227"/>
    <cellStyle name="差_06高新" xfId="228"/>
    <cellStyle name="差_06高新_表4" xfId="229"/>
    <cellStyle name="常规 3 3" xfId="230"/>
    <cellStyle name="好_02桥西_表三" xfId="231"/>
    <cellStyle name="差_06高新_表4 2" xfId="232"/>
    <cellStyle name="差_06高新_表八" xfId="233"/>
    <cellStyle name="差_06高新_表九" xfId="234"/>
    <cellStyle name="差_06高新_表七" xfId="235"/>
    <cellStyle name="差_06高新_表三" xfId="236"/>
    <cellStyle name="差_2015年预算表格（表间公式）_表4" xfId="237"/>
    <cellStyle name="差_23行唐_Sheet1" xfId="238"/>
    <cellStyle name="常规_Sheet3" xfId="239"/>
    <cellStyle name="千分位_97-917" xfId="240"/>
    <cellStyle name="差_06高新_表十" xfId="241"/>
    <cellStyle name="差_06高新_表五" xfId="242"/>
    <cellStyle name="差_06高新_附表" xfId="243"/>
    <cellStyle name="差_08晋州" xfId="244"/>
    <cellStyle name="常规 2 4" xfId="245"/>
    <cellStyle name="好_2015年预算表格（表间公式）_表4" xfId="246"/>
    <cellStyle name="差_08晋州_Sheet1" xfId="247"/>
    <cellStyle name="常规 2 4_Sheet1" xfId="248"/>
    <cellStyle name="小数" xfId="249"/>
    <cellStyle name="差_08晋州_Sheet1 2" xfId="250"/>
    <cellStyle name="检查单元格 4" xfId="251"/>
    <cellStyle name="小数 2" xfId="252"/>
    <cellStyle name="差_08晋州_表4" xfId="253"/>
    <cellStyle name="差_2015年预算表格（表间公式）" xfId="254"/>
    <cellStyle name="差_2015年预算表格（表间公式）_Sheet1" xfId="255"/>
    <cellStyle name="差_2015年预算表格（表间公式）_表4 2" xfId="256"/>
    <cellStyle name="差_23行唐_Sheet1 2" xfId="257"/>
    <cellStyle name="差_22灵寿" xfId="258"/>
    <cellStyle name="差_22灵寿_表九" xfId="259"/>
    <cellStyle name="差_22灵寿_表七" xfId="260"/>
    <cellStyle name="输入 3" xfId="261"/>
    <cellStyle name="差_22灵寿_表三" xfId="262"/>
    <cellStyle name="差_22灵寿_表十" xfId="263"/>
    <cellStyle name="常规 14" xfId="264"/>
    <cellStyle name="差_22灵寿_表五" xfId="265"/>
    <cellStyle name="差_22灵寿_附表" xfId="266"/>
    <cellStyle name="强调文字颜色 1 2" xfId="267"/>
    <cellStyle name="差_23行唐" xfId="268"/>
    <cellStyle name="好_22灵寿_表七" xfId="269"/>
    <cellStyle name="差_Sheet1" xfId="270"/>
    <cellStyle name="数字" xfId="271"/>
    <cellStyle name="差_Sheet1 2" xfId="272"/>
    <cellStyle name="数字 2" xfId="273"/>
    <cellStyle name="差_表4" xfId="274"/>
    <cellStyle name="差_各市合成" xfId="275"/>
    <cellStyle name="差_国税" xfId="276"/>
    <cellStyle name="差_衡水市（合格）" xfId="277"/>
    <cellStyle name="差_石家庄（合格）" xfId="278"/>
    <cellStyle name="常规 10" xfId="279"/>
    <cellStyle name="好_01长安_表三" xfId="280"/>
    <cellStyle name="常规 12" xfId="281"/>
    <cellStyle name="常规 19" xfId="282"/>
    <cellStyle name="常规 2" xfId="283"/>
    <cellStyle name="好_08晋州_表4 2" xfId="284"/>
    <cellStyle name="常规 2 2" xfId="285"/>
    <cellStyle name="常规 2 2 2" xfId="286"/>
    <cellStyle name="好_02桥西_表十" xfId="287"/>
    <cellStyle name="常规 2 2_Sheet1" xfId="288"/>
    <cellStyle name="常规 2 3" xfId="289"/>
    <cellStyle name="常规 2 4 2" xfId="290"/>
    <cellStyle name="好_2015年预算表格（表间公式）_表4 2" xfId="291"/>
    <cellStyle name="常规 2 5" xfId="292"/>
    <cellStyle name="强调文字颜色 4 2" xfId="293"/>
    <cellStyle name="常规 2 6" xfId="294"/>
    <cellStyle name="强调文字颜色 4 3" xfId="295"/>
    <cellStyle name="常规 2 7" xfId="296"/>
    <cellStyle name="强调文字颜色 4 4" xfId="297"/>
    <cellStyle name="常规 2_Sheet1" xfId="298"/>
    <cellStyle name="常规 22" xfId="299"/>
    <cellStyle name="后继超级链接" xfId="300"/>
    <cellStyle name="常规 3 2" xfId="301"/>
    <cellStyle name="常规 3 4" xfId="302"/>
    <cellStyle name="常规 3_Sheet1" xfId="303"/>
    <cellStyle name="常规 33" xfId="304"/>
    <cellStyle name="常规 4 2" xfId="305"/>
    <cellStyle name="常规 4 3" xfId="306"/>
    <cellStyle name="常规 4 4" xfId="307"/>
    <cellStyle name="常规 5_廊坊市（合格）" xfId="308"/>
    <cellStyle name="常规 6 2" xfId="309"/>
    <cellStyle name="注释 2" xfId="310"/>
    <cellStyle name="常规 8" xfId="311"/>
    <cellStyle name="常规 9" xfId="312"/>
    <cellStyle name="常规_收回存量资金安排支出" xfId="313"/>
    <cellStyle name="好 2" xfId="314"/>
    <cellStyle name="好_06高新_Sheet1" xfId="315"/>
    <cellStyle name="好 3" xfId="316"/>
    <cellStyle name="好_06高新_表七" xfId="317"/>
    <cellStyle name="千位[0]_1" xfId="318"/>
    <cellStyle name="好 4" xfId="319"/>
    <cellStyle name="好_01长安" xfId="320"/>
    <cellStyle name="好_01长安_Sheet1 2" xfId="321"/>
    <cellStyle name="好_01长安_表4" xfId="322"/>
    <cellStyle name="好_01长安_表4 2" xfId="323"/>
    <cellStyle name="好_01长安_表七" xfId="324"/>
    <cellStyle name="好_01长安_表十" xfId="325"/>
    <cellStyle name="好_01长安_表五" xfId="326"/>
    <cellStyle name="好_08晋州_Sheet1 2" xfId="327"/>
    <cellStyle name="好_01长安_附表" xfId="328"/>
    <cellStyle name="好_01长安_石家庄市汇总表(正确）" xfId="329"/>
    <cellStyle name="好_02桥西" xfId="330"/>
    <cellStyle name="好_02桥西_Sheet1" xfId="331"/>
    <cellStyle name="好_02桥西_Sheet1 2" xfId="332"/>
    <cellStyle name="好_02桥西_表4 2" xfId="333"/>
    <cellStyle name="好_02桥西_表八" xfId="334"/>
    <cellStyle name="好_02桥西_表九" xfId="335"/>
    <cellStyle name="好_02桥西_附表" xfId="336"/>
    <cellStyle name="着色 3" xfId="337"/>
    <cellStyle name="好_02桥西_石家庄市汇总表(正确）" xfId="338"/>
    <cellStyle name="好_06高新" xfId="339"/>
    <cellStyle name="好_06高新_Sheet1 2" xfId="340"/>
    <cellStyle name="好_06高新_表4 2" xfId="341"/>
    <cellStyle name="好_06高新_表八" xfId="342"/>
    <cellStyle name="好_06高新_表九" xfId="343"/>
    <cellStyle name="好_06高新_表三" xfId="344"/>
    <cellStyle name="好_06高新_表十" xfId="345"/>
    <cellStyle name="好_06高新_表五" xfId="346"/>
    <cellStyle name="好_06高新_附表" xfId="347"/>
    <cellStyle name="好_08晋州" xfId="348"/>
    <cellStyle name="解释性文本 2" xfId="349"/>
    <cellStyle name="好_08晋州_Sheet1" xfId="350"/>
    <cellStyle name="好_2015年预算表格（表间公式）_Sheet1" xfId="351"/>
    <cellStyle name="好_22灵寿" xfId="352"/>
    <cellStyle name="好_22灵寿_表八" xfId="353"/>
    <cellStyle name="好_22灵寿_表九" xfId="354"/>
    <cellStyle name="好_22灵寿_附表" xfId="355"/>
    <cellStyle name="好_23行唐" xfId="356"/>
    <cellStyle name="好_23行唐_表4" xfId="357"/>
    <cellStyle name="好_23行唐_表4 2" xfId="358"/>
    <cellStyle name="好_Sheet1" xfId="359"/>
    <cellStyle name="好_表4" xfId="360"/>
    <cellStyle name="好_表4 2" xfId="361"/>
    <cellStyle name="好_各市合成" xfId="362"/>
    <cellStyle name="好_石家庄（合格）" xfId="363"/>
    <cellStyle name="汇总 2" xfId="364"/>
    <cellStyle name="汇总 3" xfId="365"/>
    <cellStyle name="检查单元格 3" xfId="366"/>
    <cellStyle name="解释性文本 3" xfId="367"/>
    <cellStyle name="警告文本 2" xfId="368"/>
    <cellStyle name="警告文本 3" xfId="369"/>
    <cellStyle name="链接单元格 2" xfId="370"/>
    <cellStyle name="普通_97-917" xfId="371"/>
    <cellStyle name="千分位[0]_laroux" xfId="372"/>
    <cellStyle name="千位_1" xfId="373"/>
    <cellStyle name="强调文字颜色 1 3" xfId="374"/>
    <cellStyle name="强调文字颜色 1 4" xfId="375"/>
    <cellStyle name="强调文字颜色 2 2" xfId="376"/>
    <cellStyle name="强调文字颜色 2 3" xfId="377"/>
    <cellStyle name="强调文字颜色 2 4" xfId="378"/>
    <cellStyle name="强调文字颜色 3 2" xfId="379"/>
    <cellStyle name="强调文字颜色 3 3" xfId="380"/>
    <cellStyle name="强调文字颜色 3 4" xfId="381"/>
    <cellStyle name="强调文字颜色 5 2" xfId="382"/>
    <cellStyle name="强调文字颜色 5 4" xfId="383"/>
    <cellStyle name="强调文字颜色 6 2" xfId="384"/>
    <cellStyle name="强调文字颜色 6 3" xfId="385"/>
    <cellStyle name="强调文字颜色 6 4" xfId="386"/>
    <cellStyle name="输入 2" xfId="387"/>
    <cellStyle name="输入 4" xfId="388"/>
    <cellStyle name="样式 1" xfId="389"/>
    <cellStyle name="注释 4" xfId="390"/>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00CC00CC"/>
      <color rgb="00C60ABD"/>
      <color rgb="000033CC"/>
      <color rgb="000000FF"/>
      <color rgb="0000CC00"/>
      <color rgb="00800080"/>
      <color rgb="00CC3300"/>
      <color rgb="006600CC"/>
      <color rgb="00008000"/>
      <color rgb="00800000"/>
    </mru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comments" Target="../comments8.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showGridLines="0" showRowColHeaders="0" showZeros="0" showOutlineSymbols="0" topLeftCell="B1" workbookViewId="0">
      <selection activeCell="A1" sqref="A1"/>
    </sheetView>
  </sheetViews>
  <sheetFormatPr defaultColWidth="9" defaultRowHeight="14.25"/>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C20"/>
  <sheetViews>
    <sheetView topLeftCell="B1" workbookViewId="0">
      <selection activeCell="B16" sqref="B16"/>
    </sheetView>
  </sheetViews>
  <sheetFormatPr defaultColWidth="9" defaultRowHeight="14.25" outlineLevelCol="2"/>
  <cols>
    <col min="1" max="1" width="70.75" customWidth="1"/>
    <col min="2" max="2" width="111.875" customWidth="1"/>
  </cols>
  <sheetData>
    <row r="1" ht="18.75" spans="2:2">
      <c r="B1" s="458"/>
    </row>
    <row r="2" ht="18.75" spans="2:2">
      <c r="B2" s="459"/>
    </row>
    <row r="7" ht="46.5" spans="2:2">
      <c r="B7" s="460" t="s">
        <v>0</v>
      </c>
    </row>
    <row r="8" ht="34.5" customHeight="1" spans="2:3">
      <c r="B8" s="461" t="s">
        <v>1</v>
      </c>
      <c r="C8" s="461"/>
    </row>
    <row r="9" ht="38.25" customHeight="1" spans="2:2">
      <c r="B9" s="462"/>
    </row>
    <row r="10" ht="24.75" customHeight="1"/>
    <row r="11" ht="24.75" customHeight="1"/>
    <row r="12" ht="24.75" customHeight="1"/>
    <row r="13" ht="24.75" customHeight="1"/>
    <row r="14" ht="24.75" customHeight="1"/>
    <row r="15" ht="44.25" customHeight="1"/>
    <row r="16" ht="44.25" customHeight="1"/>
    <row r="17" ht="44.25" customHeight="1"/>
    <row r="18" ht="44.25" customHeight="1"/>
    <row r="19" ht="31.5" spans="2:2">
      <c r="B19" s="463" t="s">
        <v>2</v>
      </c>
    </row>
    <row r="20" ht="31.5" customHeight="1" spans="2:2">
      <c r="B20" s="464" t="s">
        <v>3</v>
      </c>
    </row>
  </sheetData>
  <mergeCells count="1">
    <mergeCell ref="B8:C8"/>
  </mergeCells>
  <pageMargins left="0.159027777777778" right="0.159027777777778" top="0.979166666666667" bottom="0.788888888888889" header="0.509027777777778" footer="0.509027777777778"/>
  <pageSetup paperSize="8"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80"/>
  </sheetPr>
  <dimension ref="A1:H91"/>
  <sheetViews>
    <sheetView workbookViewId="0">
      <selection activeCell="E70" sqref="E70"/>
    </sheetView>
  </sheetViews>
  <sheetFormatPr defaultColWidth="9" defaultRowHeight="14.25" outlineLevelCol="7"/>
  <cols>
    <col min="1" max="1" width="42.625" style="448" customWidth="1"/>
    <col min="2" max="2" width="12" style="448" customWidth="1"/>
    <col min="3" max="3" width="10.5" style="448" customWidth="1"/>
    <col min="4" max="4" width="13.875" style="448" customWidth="1"/>
    <col min="5" max="5" width="50.625" style="448" customWidth="1"/>
    <col min="6" max="6" width="10.875" style="448" customWidth="1"/>
    <col min="7" max="7" width="9.5" style="448" customWidth="1"/>
    <col min="8" max="8" width="10.5" style="448" customWidth="1"/>
    <col min="9" max="16384" width="9" style="448"/>
  </cols>
  <sheetData>
    <row r="1" s="448" customFormat="1" spans="1:8">
      <c r="A1" s="436" t="s">
        <v>4</v>
      </c>
      <c r="H1" s="449" t="s">
        <v>5</v>
      </c>
    </row>
    <row r="2" s="448" customFormat="1" ht="18" customHeight="1" spans="1:8">
      <c r="A2" s="407" t="s">
        <v>6</v>
      </c>
      <c r="B2" s="407"/>
      <c r="C2" s="407"/>
      <c r="D2" s="407"/>
      <c r="E2" s="407"/>
      <c r="F2" s="407"/>
      <c r="G2" s="407"/>
      <c r="H2" s="407"/>
    </row>
    <row r="3" s="448" customFormat="1" ht="18" customHeight="1" spans="1:8">
      <c r="A3" s="436"/>
      <c r="H3" s="450" t="s">
        <v>7</v>
      </c>
    </row>
    <row r="4" s="448" customFormat="1" ht="31.5" customHeight="1" spans="1:8">
      <c r="A4" s="451" t="s">
        <v>8</v>
      </c>
      <c r="B4" s="452"/>
      <c r="C4" s="452"/>
      <c r="D4" s="453"/>
      <c r="E4" s="451" t="s">
        <v>9</v>
      </c>
      <c r="F4" s="452"/>
      <c r="G4" s="452"/>
      <c r="H4" s="453"/>
    </row>
    <row r="5" s="448" customFormat="1" ht="48.75" customHeight="1" spans="1:8">
      <c r="A5" s="454" t="s">
        <v>10</v>
      </c>
      <c r="B5" s="455" t="s">
        <v>11</v>
      </c>
      <c r="C5" s="454" t="s">
        <v>12</v>
      </c>
      <c r="D5" s="455" t="s">
        <v>13</v>
      </c>
      <c r="E5" s="454" t="s">
        <v>10</v>
      </c>
      <c r="F5" s="455" t="s">
        <v>11</v>
      </c>
      <c r="G5" s="454" t="s">
        <v>12</v>
      </c>
      <c r="H5" s="455" t="s">
        <v>13</v>
      </c>
    </row>
    <row r="6" s="448" customFormat="1" ht="20.1" customHeight="1" spans="1:8">
      <c r="A6" s="416" t="s">
        <v>14</v>
      </c>
      <c r="B6" s="417"/>
      <c r="C6" s="417"/>
      <c r="D6" s="417"/>
      <c r="E6" s="416" t="s">
        <v>15</v>
      </c>
      <c r="F6" s="442">
        <f>F7</f>
        <v>0</v>
      </c>
      <c r="G6" s="442">
        <f>G7</f>
        <v>0</v>
      </c>
      <c r="H6" s="442"/>
    </row>
    <row r="7" s="448" customFormat="1" ht="20.1" customHeight="1" spans="1:8">
      <c r="A7" s="416" t="s">
        <v>16</v>
      </c>
      <c r="B7" s="417"/>
      <c r="C7" s="417"/>
      <c r="D7" s="417"/>
      <c r="E7" s="418" t="s">
        <v>17</v>
      </c>
      <c r="F7" s="417"/>
      <c r="G7" s="417"/>
      <c r="H7" s="417"/>
    </row>
    <row r="8" s="448" customFormat="1" ht="20.1" customHeight="1" spans="1:8">
      <c r="A8" s="416" t="s">
        <v>18</v>
      </c>
      <c r="B8" s="417"/>
      <c r="C8" s="417"/>
      <c r="D8" s="417"/>
      <c r="E8" s="416" t="s">
        <v>19</v>
      </c>
      <c r="F8" s="417">
        <f>SUM(F9:F10)</f>
        <v>17</v>
      </c>
      <c r="G8" s="417">
        <f>SUM(G9:G10)</f>
        <v>0</v>
      </c>
      <c r="H8" s="417"/>
    </row>
    <row r="9" s="448" customFormat="1" ht="20.1" customHeight="1" spans="1:8">
      <c r="A9" s="416" t="s">
        <v>20</v>
      </c>
      <c r="B9" s="417"/>
      <c r="C9" s="417"/>
      <c r="D9" s="417"/>
      <c r="E9" s="418" t="s">
        <v>21</v>
      </c>
      <c r="F9" s="417"/>
      <c r="G9" s="417"/>
      <c r="H9" s="417"/>
    </row>
    <row r="10" s="448" customFormat="1" ht="20.1" customHeight="1" spans="1:8">
      <c r="A10" s="416" t="s">
        <v>22</v>
      </c>
      <c r="B10" s="417">
        <v>13</v>
      </c>
      <c r="C10" s="417">
        <v>9</v>
      </c>
      <c r="D10" s="417"/>
      <c r="E10" s="418" t="s">
        <v>23</v>
      </c>
      <c r="F10" s="417">
        <v>17</v>
      </c>
      <c r="G10" s="417"/>
      <c r="H10" s="417"/>
    </row>
    <row r="11" s="448" customFormat="1" ht="20.1" customHeight="1" spans="1:8">
      <c r="A11" s="416" t="s">
        <v>24</v>
      </c>
      <c r="B11" s="417"/>
      <c r="C11" s="417"/>
      <c r="D11" s="417"/>
      <c r="E11" s="416" t="s">
        <v>25</v>
      </c>
      <c r="F11" s="417">
        <f>SUM(F12:F13)</f>
        <v>0</v>
      </c>
      <c r="G11" s="417">
        <f>SUM(G12:G13)</f>
        <v>0</v>
      </c>
      <c r="H11" s="417"/>
    </row>
    <row r="12" s="448" customFormat="1" ht="20.1" customHeight="1" spans="1:8">
      <c r="A12" s="416" t="s">
        <v>26</v>
      </c>
      <c r="B12" s="417"/>
      <c r="C12" s="417"/>
      <c r="D12" s="417"/>
      <c r="E12" s="416" t="s">
        <v>27</v>
      </c>
      <c r="F12" s="417"/>
      <c r="G12" s="417"/>
      <c r="H12" s="417"/>
    </row>
    <row r="13" s="448" customFormat="1" ht="20.1" customHeight="1" spans="1:8">
      <c r="A13" s="416" t="s">
        <v>28</v>
      </c>
      <c r="B13" s="417"/>
      <c r="C13" s="417"/>
      <c r="D13" s="417"/>
      <c r="E13" s="416" t="s">
        <v>29</v>
      </c>
      <c r="F13" s="417"/>
      <c r="G13" s="417"/>
      <c r="H13" s="417"/>
    </row>
    <row r="14" s="448" customFormat="1" ht="20.1" customHeight="1" spans="1:8">
      <c r="A14" s="416" t="s">
        <v>30</v>
      </c>
      <c r="B14" s="417">
        <v>245</v>
      </c>
      <c r="C14" s="417">
        <v>245</v>
      </c>
      <c r="D14" s="417"/>
      <c r="E14" s="416" t="s">
        <v>31</v>
      </c>
      <c r="F14" s="417">
        <f>SUM(F15:F21)</f>
        <v>3511</v>
      </c>
      <c r="G14" s="417">
        <f>SUM(G15:G21)</f>
        <v>15861</v>
      </c>
      <c r="H14" s="417"/>
    </row>
    <row r="15" s="448" customFormat="1" ht="20.1" customHeight="1" spans="1:8">
      <c r="A15" s="416" t="s">
        <v>32</v>
      </c>
      <c r="B15" s="417">
        <v>208</v>
      </c>
      <c r="C15" s="417">
        <v>1265</v>
      </c>
      <c r="D15" s="417"/>
      <c r="E15" s="416" t="s">
        <v>33</v>
      </c>
      <c r="F15" s="417">
        <v>2802</v>
      </c>
      <c r="G15" s="417">
        <v>14900</v>
      </c>
      <c r="H15" s="417"/>
    </row>
    <row r="16" s="448" customFormat="1" ht="20.1" customHeight="1" spans="1:8">
      <c r="A16" s="416" t="s">
        <v>34</v>
      </c>
      <c r="B16" s="417">
        <v>17</v>
      </c>
      <c r="C16" s="417">
        <v>183</v>
      </c>
      <c r="D16" s="417"/>
      <c r="E16" s="416" t="s">
        <v>35</v>
      </c>
      <c r="F16" s="417">
        <v>202</v>
      </c>
      <c r="G16" s="417">
        <v>245</v>
      </c>
      <c r="H16" s="417"/>
    </row>
    <row r="17" s="448" customFormat="1" ht="20.1" customHeight="1" spans="1:8">
      <c r="A17" s="416" t="s">
        <v>36</v>
      </c>
      <c r="B17" s="456">
        <v>2833</v>
      </c>
      <c r="C17" s="417">
        <v>86821</v>
      </c>
      <c r="D17" s="417"/>
      <c r="E17" s="416" t="s">
        <v>37</v>
      </c>
      <c r="F17" s="417">
        <v>208</v>
      </c>
      <c r="G17" s="417"/>
      <c r="H17" s="417"/>
    </row>
    <row r="18" s="448" customFormat="1" ht="20.1" customHeight="1" spans="1:8">
      <c r="A18" s="416" t="s">
        <v>38</v>
      </c>
      <c r="B18" s="417"/>
      <c r="C18" s="417"/>
      <c r="D18" s="417"/>
      <c r="E18" s="416" t="s">
        <v>39</v>
      </c>
      <c r="F18" s="417">
        <v>17</v>
      </c>
      <c r="G18" s="417"/>
      <c r="H18" s="417"/>
    </row>
    <row r="19" s="448" customFormat="1" ht="20.1" customHeight="1" spans="1:8">
      <c r="A19" s="416" t="s">
        <v>40</v>
      </c>
      <c r="B19" s="456">
        <v>401</v>
      </c>
      <c r="C19" s="417">
        <v>401</v>
      </c>
      <c r="D19" s="417"/>
      <c r="E19" s="416" t="s">
        <v>41</v>
      </c>
      <c r="F19" s="417">
        <v>55</v>
      </c>
      <c r="G19" s="417">
        <v>444</v>
      </c>
      <c r="H19" s="417"/>
    </row>
    <row r="20" s="448" customFormat="1" ht="20.1" customHeight="1" spans="1:8">
      <c r="A20" s="416" t="s">
        <v>42</v>
      </c>
      <c r="B20" s="456">
        <v>137</v>
      </c>
      <c r="C20" s="417">
        <v>200</v>
      </c>
      <c r="D20" s="417"/>
      <c r="E20" s="416" t="s">
        <v>43</v>
      </c>
      <c r="F20" s="417">
        <v>137</v>
      </c>
      <c r="G20" s="417">
        <v>200</v>
      </c>
      <c r="H20" s="417"/>
    </row>
    <row r="21" s="448" customFormat="1" ht="20.1" customHeight="1" spans="1:8">
      <c r="A21" s="416" t="s">
        <v>44</v>
      </c>
      <c r="B21" s="417"/>
      <c r="C21" s="417"/>
      <c r="D21" s="417"/>
      <c r="E21" s="416" t="s">
        <v>45</v>
      </c>
      <c r="F21" s="417">
        <v>90</v>
      </c>
      <c r="G21" s="417">
        <v>72</v>
      </c>
      <c r="H21" s="417"/>
    </row>
    <row r="22" s="448" customFormat="1" ht="20.1" customHeight="1" spans="1:8">
      <c r="A22" s="416" t="s">
        <v>46</v>
      </c>
      <c r="B22" s="417"/>
      <c r="C22" s="417"/>
      <c r="D22" s="417"/>
      <c r="E22" s="416" t="s">
        <v>47</v>
      </c>
      <c r="F22" s="417">
        <f>SUM(F23:F27)</f>
        <v>0</v>
      </c>
      <c r="G22" s="417">
        <f>SUM(G23:G27)</f>
        <v>0</v>
      </c>
      <c r="H22" s="417"/>
    </row>
    <row r="23" s="448" customFormat="1" ht="20.1" customHeight="1" spans="1:8">
      <c r="A23" s="416" t="s">
        <v>48</v>
      </c>
      <c r="B23" s="417"/>
      <c r="C23" s="417"/>
      <c r="D23" s="417"/>
      <c r="E23" s="419" t="s">
        <v>49</v>
      </c>
      <c r="F23" s="417"/>
      <c r="G23" s="417"/>
      <c r="H23" s="417"/>
    </row>
    <row r="24" s="448" customFormat="1" ht="20.1" customHeight="1" spans="1:8">
      <c r="A24" s="416" t="s">
        <v>50</v>
      </c>
      <c r="B24" s="417">
        <v>73</v>
      </c>
      <c r="C24" s="417">
        <v>72</v>
      </c>
      <c r="D24" s="417"/>
      <c r="E24" s="419" t="s">
        <v>51</v>
      </c>
      <c r="F24" s="417"/>
      <c r="G24" s="417"/>
      <c r="H24" s="417"/>
    </row>
    <row r="25" s="448" customFormat="1" ht="20.1" customHeight="1" spans="1:8">
      <c r="A25" s="416" t="s">
        <v>52</v>
      </c>
      <c r="B25" s="417"/>
      <c r="C25" s="417"/>
      <c r="D25" s="417"/>
      <c r="E25" s="419" t="s">
        <v>53</v>
      </c>
      <c r="F25" s="417"/>
      <c r="G25" s="417"/>
      <c r="H25" s="417"/>
    </row>
    <row r="26" s="448" customFormat="1" ht="20.1" customHeight="1" spans="1:8">
      <c r="A26" s="416" t="s">
        <v>54</v>
      </c>
      <c r="B26" s="417"/>
      <c r="C26" s="417"/>
      <c r="D26" s="417"/>
      <c r="E26" s="419" t="s">
        <v>55</v>
      </c>
      <c r="F26" s="457"/>
      <c r="G26" s="457"/>
      <c r="H26" s="457"/>
    </row>
    <row r="27" s="448" customFormat="1" ht="20.1" customHeight="1" spans="1:8">
      <c r="A27" s="417"/>
      <c r="B27" s="417"/>
      <c r="C27" s="417"/>
      <c r="D27" s="417"/>
      <c r="E27" s="419" t="s">
        <v>56</v>
      </c>
      <c r="F27" s="457"/>
      <c r="G27" s="457"/>
      <c r="H27" s="457"/>
    </row>
    <row r="28" s="448" customFormat="1" ht="20.1" customHeight="1" spans="1:8">
      <c r="A28" s="417"/>
      <c r="B28" s="417"/>
      <c r="C28" s="417"/>
      <c r="D28" s="417"/>
      <c r="E28" s="418" t="s">
        <v>57</v>
      </c>
      <c r="F28" s="457">
        <f>SUM(F29:F35)</f>
        <v>0</v>
      </c>
      <c r="G28" s="457">
        <f>SUM(G29:G35)</f>
        <v>0</v>
      </c>
      <c r="H28" s="457"/>
    </row>
    <row r="29" s="448" customFormat="1" ht="20.1" customHeight="1" spans="1:8">
      <c r="A29" s="417"/>
      <c r="B29" s="417"/>
      <c r="C29" s="417"/>
      <c r="D29" s="417"/>
      <c r="E29" s="418" t="s">
        <v>58</v>
      </c>
      <c r="F29" s="457"/>
      <c r="G29" s="457"/>
      <c r="H29" s="457"/>
    </row>
    <row r="30" s="448" customFormat="1" ht="20.1" customHeight="1" spans="1:8">
      <c r="A30" s="418"/>
      <c r="B30" s="417"/>
      <c r="C30" s="417"/>
      <c r="D30" s="417"/>
      <c r="E30" s="419" t="s">
        <v>59</v>
      </c>
      <c r="F30" s="457"/>
      <c r="G30" s="457"/>
      <c r="H30" s="457"/>
    </row>
    <row r="31" s="448" customFormat="1" ht="20.1" customHeight="1" spans="1:8">
      <c r="A31" s="418"/>
      <c r="B31" s="417"/>
      <c r="C31" s="417"/>
      <c r="D31" s="417"/>
      <c r="E31" s="419" t="s">
        <v>60</v>
      </c>
      <c r="F31" s="457"/>
      <c r="G31" s="457"/>
      <c r="H31" s="457"/>
    </row>
    <row r="32" s="448" customFormat="1" ht="20.1" customHeight="1" spans="1:8">
      <c r="A32" s="418"/>
      <c r="B32" s="417"/>
      <c r="C32" s="417"/>
      <c r="D32" s="417"/>
      <c r="E32" s="419" t="s">
        <v>61</v>
      </c>
      <c r="F32" s="457"/>
      <c r="G32" s="457"/>
      <c r="H32" s="457"/>
    </row>
    <row r="33" s="448" customFormat="1" ht="20.1" customHeight="1" spans="1:8">
      <c r="A33" s="418"/>
      <c r="B33" s="417"/>
      <c r="C33" s="417"/>
      <c r="D33" s="417"/>
      <c r="E33" s="419" t="s">
        <v>62</v>
      </c>
      <c r="F33" s="457"/>
      <c r="G33" s="457"/>
      <c r="H33" s="457"/>
    </row>
    <row r="34" s="448" customFormat="1" ht="20.1" customHeight="1" spans="1:8">
      <c r="A34" s="418"/>
      <c r="B34" s="417"/>
      <c r="C34" s="417"/>
      <c r="D34" s="417"/>
      <c r="E34" s="419" t="s">
        <v>63</v>
      </c>
      <c r="F34" s="457"/>
      <c r="G34" s="457"/>
      <c r="H34" s="457"/>
    </row>
    <row r="35" s="448" customFormat="1" ht="20.1" customHeight="1" spans="1:8">
      <c r="A35" s="418"/>
      <c r="B35" s="417"/>
      <c r="C35" s="417"/>
      <c r="D35" s="417"/>
      <c r="E35" s="419" t="s">
        <v>64</v>
      </c>
      <c r="F35" s="457"/>
      <c r="G35" s="457"/>
      <c r="H35" s="457"/>
    </row>
    <row r="36" s="448" customFormat="1" ht="20.1" customHeight="1" spans="1:8">
      <c r="A36" s="418"/>
      <c r="B36" s="417"/>
      <c r="C36" s="417"/>
      <c r="D36" s="417"/>
      <c r="E36" s="418" t="s">
        <v>65</v>
      </c>
      <c r="F36" s="457">
        <f>SUM(F37:F39)</f>
        <v>0</v>
      </c>
      <c r="G36" s="457">
        <f>SUM(G37:G39)</f>
        <v>0</v>
      </c>
      <c r="H36" s="457"/>
    </row>
    <row r="37" s="448" customFormat="1" ht="20.1" customHeight="1" spans="1:8">
      <c r="A37" s="418"/>
      <c r="B37" s="417"/>
      <c r="C37" s="417"/>
      <c r="D37" s="417"/>
      <c r="E37" s="419" t="s">
        <v>66</v>
      </c>
      <c r="F37" s="457"/>
      <c r="G37" s="457"/>
      <c r="H37" s="457"/>
    </row>
    <row r="38" s="435" customFormat="1" ht="20.1" customHeight="1" spans="1:8">
      <c r="A38" s="418"/>
      <c r="B38" s="417"/>
      <c r="C38" s="417"/>
      <c r="D38" s="417"/>
      <c r="E38" s="419" t="s">
        <v>67</v>
      </c>
      <c r="F38" s="457"/>
      <c r="G38" s="457"/>
      <c r="H38" s="457"/>
    </row>
    <row r="39" s="448" customFormat="1" ht="20.1" customHeight="1" spans="1:8">
      <c r="A39" s="418"/>
      <c r="B39" s="417"/>
      <c r="C39" s="417"/>
      <c r="D39" s="417"/>
      <c r="E39" s="419" t="s">
        <v>68</v>
      </c>
      <c r="F39" s="457"/>
      <c r="G39" s="457"/>
      <c r="H39" s="457"/>
    </row>
    <row r="40" s="448" customFormat="1" ht="20.1" customHeight="1" spans="1:8">
      <c r="A40" s="416"/>
      <c r="B40" s="417"/>
      <c r="C40" s="417"/>
      <c r="D40" s="417"/>
      <c r="E40" s="418" t="s">
        <v>69</v>
      </c>
      <c r="F40" s="457">
        <f>F41</f>
        <v>0</v>
      </c>
      <c r="G40" s="457">
        <f>G41</f>
        <v>0</v>
      </c>
      <c r="H40" s="457"/>
    </row>
    <row r="41" s="448" customFormat="1" ht="20.1" customHeight="1" spans="1:8">
      <c r="A41" s="416"/>
      <c r="B41" s="417"/>
      <c r="C41" s="417"/>
      <c r="D41" s="417"/>
      <c r="E41" s="419" t="s">
        <v>70</v>
      </c>
      <c r="F41" s="457"/>
      <c r="G41" s="457"/>
      <c r="H41" s="457"/>
    </row>
    <row r="42" s="448" customFormat="1" ht="20.1" customHeight="1" spans="1:8">
      <c r="A42" s="416"/>
      <c r="B42" s="417"/>
      <c r="C42" s="417"/>
      <c r="D42" s="417"/>
      <c r="E42" s="418" t="s">
        <v>71</v>
      </c>
      <c r="F42" s="457">
        <f>SUM(F43:F45)</f>
        <v>2516</v>
      </c>
      <c r="G42" s="457">
        <f>SUM(G43:G45)</f>
        <v>556</v>
      </c>
      <c r="H42" s="457"/>
    </row>
    <row r="43" s="448" customFormat="1" ht="20.1" customHeight="1" spans="1:8">
      <c r="A43" s="416"/>
      <c r="B43" s="457"/>
      <c r="C43" s="457"/>
      <c r="D43" s="457"/>
      <c r="E43" s="419" t="s">
        <v>72</v>
      </c>
      <c r="F43" s="457"/>
      <c r="G43" s="457"/>
      <c r="H43" s="457"/>
    </row>
    <row r="44" s="448" customFormat="1" ht="20.1" customHeight="1" spans="1:8">
      <c r="A44" s="416"/>
      <c r="B44" s="457"/>
      <c r="C44" s="457"/>
      <c r="D44" s="457"/>
      <c r="E44" s="419" t="s">
        <v>73</v>
      </c>
      <c r="F44" s="457"/>
      <c r="G44" s="457"/>
      <c r="H44" s="457"/>
    </row>
    <row r="45" s="448" customFormat="1" ht="20.1" customHeight="1" spans="1:8">
      <c r="A45" s="416"/>
      <c r="B45" s="457"/>
      <c r="C45" s="457"/>
      <c r="D45" s="457"/>
      <c r="E45" s="419" t="s">
        <v>74</v>
      </c>
      <c r="F45" s="457">
        <v>2516</v>
      </c>
      <c r="G45" s="457">
        <v>556</v>
      </c>
      <c r="H45" s="457"/>
    </row>
    <row r="46" s="448" customFormat="1" ht="20.1" customHeight="1" spans="1:8">
      <c r="A46" s="457"/>
      <c r="B46" s="457"/>
      <c r="C46" s="457"/>
      <c r="D46" s="457"/>
      <c r="E46" s="418" t="s">
        <v>75</v>
      </c>
      <c r="F46" s="457">
        <v>27</v>
      </c>
      <c r="G46" s="457">
        <v>203</v>
      </c>
      <c r="H46" s="457"/>
    </row>
    <row r="47" s="448" customFormat="1" ht="20.1" customHeight="1" spans="1:8">
      <c r="A47" s="420"/>
      <c r="B47" s="457"/>
      <c r="C47" s="457"/>
      <c r="D47" s="457"/>
      <c r="E47" s="418" t="s">
        <v>76</v>
      </c>
      <c r="F47" s="457">
        <v>4</v>
      </c>
      <c r="G47" s="457"/>
      <c r="H47" s="457"/>
    </row>
    <row r="48" s="448" customFormat="1" ht="20.1" customHeight="1" spans="1:8">
      <c r="A48" s="420"/>
      <c r="B48" s="457"/>
      <c r="C48" s="457"/>
      <c r="D48" s="457"/>
      <c r="E48" s="420"/>
      <c r="F48" s="457"/>
      <c r="G48" s="457"/>
      <c r="H48" s="457"/>
    </row>
    <row r="49" s="448" customFormat="1" ht="20.1" customHeight="1" spans="1:8">
      <c r="A49" s="420"/>
      <c r="B49" s="457"/>
      <c r="C49" s="457"/>
      <c r="D49" s="457"/>
      <c r="E49" s="420"/>
      <c r="F49" s="457"/>
      <c r="G49" s="457"/>
      <c r="H49" s="457"/>
    </row>
    <row r="50" s="448" customFormat="1" ht="20.1" customHeight="1" spans="1:8">
      <c r="A50" s="420"/>
      <c r="B50" s="457"/>
      <c r="C50" s="457"/>
      <c r="D50" s="457"/>
      <c r="E50" s="420"/>
      <c r="F50" s="457"/>
      <c r="G50" s="457"/>
      <c r="H50" s="457"/>
    </row>
    <row r="51" s="448" customFormat="1" ht="20.1" customHeight="1" spans="1:8">
      <c r="A51" s="420"/>
      <c r="B51" s="457"/>
      <c r="C51" s="457"/>
      <c r="D51" s="457"/>
      <c r="E51" s="420"/>
      <c r="F51" s="457"/>
      <c r="G51" s="457"/>
      <c r="H51" s="457"/>
    </row>
    <row r="52" s="448" customFormat="1" ht="20.1" customHeight="1" spans="1:8">
      <c r="A52" s="420"/>
      <c r="B52" s="457"/>
      <c r="C52" s="457"/>
      <c r="D52" s="457"/>
      <c r="E52" s="420"/>
      <c r="F52" s="457"/>
      <c r="G52" s="457"/>
      <c r="H52" s="457"/>
    </row>
    <row r="53" s="448" customFormat="1" ht="20.1" customHeight="1" spans="1:8">
      <c r="A53" s="420"/>
      <c r="B53" s="457"/>
      <c r="C53" s="457"/>
      <c r="D53" s="457"/>
      <c r="E53" s="420"/>
      <c r="F53" s="457"/>
      <c r="G53" s="457"/>
      <c r="H53" s="457"/>
    </row>
    <row r="54" s="448" customFormat="1" ht="20.1" customHeight="1" spans="1:8">
      <c r="A54" s="420"/>
      <c r="B54" s="457"/>
      <c r="C54" s="457"/>
      <c r="D54" s="457"/>
      <c r="E54" s="420"/>
      <c r="F54" s="457"/>
      <c r="G54" s="457"/>
      <c r="H54" s="457"/>
    </row>
    <row r="55" s="448" customFormat="1" ht="20.1" customHeight="1" spans="1:8">
      <c r="A55" s="420" t="s">
        <v>77</v>
      </c>
      <c r="B55" s="457">
        <f>SUM(B6:B26)</f>
        <v>3927</v>
      </c>
      <c r="C55" s="457">
        <f>SUM(C6:C26)</f>
        <v>89196</v>
      </c>
      <c r="D55" s="457"/>
      <c r="E55" s="420" t="s">
        <v>78</v>
      </c>
      <c r="F55" s="457">
        <f>SUM(F47,F46,F42,F40,F36,F28,F22,F14,F11,F8,F6)</f>
        <v>6075</v>
      </c>
      <c r="G55" s="457">
        <f>SUM(G47,G46,G42,G40,G36,G28,G22,G14,G11,G8,G6)</f>
        <v>16620</v>
      </c>
      <c r="H55" s="457"/>
    </row>
    <row r="56" s="448" customFormat="1" ht="20.1" customHeight="1" spans="1:8">
      <c r="A56" s="444" t="s">
        <v>79</v>
      </c>
      <c r="B56" s="457">
        <f>B57+B60+B61+B63+B64</f>
        <v>10278</v>
      </c>
      <c r="C56" s="457">
        <f>C57+C60+C61+C63+C64</f>
        <v>599</v>
      </c>
      <c r="D56" s="457"/>
      <c r="E56" s="444" t="s">
        <v>80</v>
      </c>
      <c r="F56" s="457">
        <f>F57+F60+F61+F62</f>
        <v>8130</v>
      </c>
      <c r="G56" s="457">
        <f>G57+G60+G61+G62</f>
        <v>73175</v>
      </c>
      <c r="H56" s="457"/>
    </row>
    <row r="57" s="448" customFormat="1" ht="20.1" customHeight="1" spans="1:8">
      <c r="A57" s="417" t="s">
        <v>81</v>
      </c>
      <c r="B57" s="457">
        <f t="shared" ref="B57:G57" si="0">SUM(B58:B59)</f>
        <v>2654</v>
      </c>
      <c r="C57" s="457">
        <f t="shared" si="0"/>
        <v>114</v>
      </c>
      <c r="D57" s="457"/>
      <c r="E57" s="417" t="s">
        <v>82</v>
      </c>
      <c r="F57" s="457">
        <f t="shared" si="0"/>
        <v>0</v>
      </c>
      <c r="G57" s="457">
        <f t="shared" si="0"/>
        <v>0</v>
      </c>
      <c r="H57" s="457"/>
    </row>
    <row r="58" s="448" customFormat="1" ht="20.1" customHeight="1" spans="1:8">
      <c r="A58" s="417" t="s">
        <v>83</v>
      </c>
      <c r="B58" s="457">
        <v>2654</v>
      </c>
      <c r="C58" s="457">
        <v>114</v>
      </c>
      <c r="D58" s="457"/>
      <c r="E58" s="417" t="s">
        <v>84</v>
      </c>
      <c r="F58" s="457"/>
      <c r="G58" s="457"/>
      <c r="H58" s="457"/>
    </row>
    <row r="59" s="448" customFormat="1" ht="20.1" customHeight="1" spans="1:8">
      <c r="A59" s="417" t="s">
        <v>85</v>
      </c>
      <c r="B59" s="457"/>
      <c r="C59" s="457"/>
      <c r="D59" s="457"/>
      <c r="E59" s="417" t="s">
        <v>86</v>
      </c>
      <c r="F59" s="457"/>
      <c r="G59" s="457"/>
      <c r="H59" s="457"/>
    </row>
    <row r="60" s="448" customFormat="1" ht="20.1" customHeight="1" spans="1:8">
      <c r="A60" s="417" t="s">
        <v>87</v>
      </c>
      <c r="B60" s="457">
        <v>1324</v>
      </c>
      <c r="C60" s="457">
        <v>485</v>
      </c>
      <c r="D60" s="457"/>
      <c r="E60" s="417" t="s">
        <v>88</v>
      </c>
      <c r="F60" s="457">
        <v>1345</v>
      </c>
      <c r="G60" s="457">
        <v>73175</v>
      </c>
      <c r="H60" s="457"/>
    </row>
    <row r="61" s="448" customFormat="1" ht="20.1" customHeight="1" spans="1:8">
      <c r="A61" s="417" t="s">
        <v>89</v>
      </c>
      <c r="B61" s="457"/>
      <c r="C61" s="457"/>
      <c r="D61" s="457"/>
      <c r="E61" s="417" t="s">
        <v>90</v>
      </c>
      <c r="F61" s="457">
        <v>485</v>
      </c>
      <c r="G61" s="457"/>
      <c r="H61" s="457"/>
    </row>
    <row r="62" s="448" customFormat="1" ht="20.1" customHeight="1" spans="1:8">
      <c r="A62" s="417" t="s">
        <v>91</v>
      </c>
      <c r="B62" s="457"/>
      <c r="C62" s="457"/>
      <c r="D62" s="457"/>
      <c r="E62" s="447" t="s">
        <v>92</v>
      </c>
      <c r="F62" s="457">
        <v>6300</v>
      </c>
      <c r="G62" s="457"/>
      <c r="H62" s="457"/>
    </row>
    <row r="63" s="448" customFormat="1" ht="20.1" customHeight="1" spans="1:8">
      <c r="A63" s="447" t="s">
        <v>93</v>
      </c>
      <c r="B63" s="457"/>
      <c r="C63" s="457"/>
      <c r="D63" s="457"/>
      <c r="E63" s="447"/>
      <c r="F63" s="457"/>
      <c r="G63" s="457"/>
      <c r="H63" s="457"/>
    </row>
    <row r="64" s="448" customFormat="1" ht="20.1" customHeight="1" spans="1:8">
      <c r="A64" s="447" t="s">
        <v>94</v>
      </c>
      <c r="B64" s="457">
        <v>6300</v>
      </c>
      <c r="C64" s="457"/>
      <c r="D64" s="457"/>
      <c r="E64" s="447"/>
      <c r="F64" s="457"/>
      <c r="G64" s="457"/>
      <c r="H64" s="457"/>
    </row>
    <row r="65" s="448" customFormat="1" ht="20.1" customHeight="1" spans="1:8">
      <c r="A65" s="447"/>
      <c r="B65" s="457"/>
      <c r="C65" s="457"/>
      <c r="D65" s="457"/>
      <c r="E65" s="447"/>
      <c r="F65" s="457"/>
      <c r="G65" s="457"/>
      <c r="H65" s="457"/>
    </row>
    <row r="66" s="448" customFormat="1" ht="20.1" customHeight="1" spans="1:8">
      <c r="A66" s="447"/>
      <c r="B66" s="457"/>
      <c r="C66" s="457"/>
      <c r="D66" s="457"/>
      <c r="E66" s="447"/>
      <c r="F66" s="457"/>
      <c r="G66" s="457"/>
      <c r="H66" s="457"/>
    </row>
    <row r="67" s="448" customFormat="1" ht="20.1" customHeight="1" spans="1:8">
      <c r="A67" s="447"/>
      <c r="B67" s="457"/>
      <c r="C67" s="457"/>
      <c r="D67" s="457"/>
      <c r="E67" s="447"/>
      <c r="F67" s="457"/>
      <c r="G67" s="457"/>
      <c r="H67" s="457"/>
    </row>
    <row r="68" s="448" customFormat="1" ht="20.1" customHeight="1" spans="1:8">
      <c r="A68" s="447"/>
      <c r="B68" s="457"/>
      <c r="C68" s="457"/>
      <c r="D68" s="457"/>
      <c r="E68" s="447"/>
      <c r="F68" s="457"/>
      <c r="G68" s="457"/>
      <c r="H68" s="457"/>
    </row>
    <row r="69" s="448" customFormat="1" ht="20.1" customHeight="1" spans="1:8">
      <c r="A69" s="447"/>
      <c r="B69" s="457"/>
      <c r="C69" s="457"/>
      <c r="D69" s="457"/>
      <c r="E69" s="447"/>
      <c r="F69" s="457"/>
      <c r="G69" s="457"/>
      <c r="H69" s="457"/>
    </row>
    <row r="70" s="448" customFormat="1" ht="15.75" customHeight="1" spans="1:8">
      <c r="A70" s="447"/>
      <c r="B70" s="457"/>
      <c r="C70" s="457"/>
      <c r="D70" s="457"/>
      <c r="E70" s="447"/>
      <c r="F70" s="457"/>
      <c r="G70" s="457"/>
      <c r="H70" s="457"/>
    </row>
    <row r="71" s="448" customFormat="1" ht="20.1" customHeight="1" spans="1:8">
      <c r="A71" s="447"/>
      <c r="B71" s="457"/>
      <c r="C71" s="457"/>
      <c r="D71" s="457"/>
      <c r="E71" s="447"/>
      <c r="F71" s="457"/>
      <c r="G71" s="457"/>
      <c r="H71" s="457"/>
    </row>
    <row r="72" s="448" customFormat="1" ht="20.1" customHeight="1" spans="1:8">
      <c r="A72" s="447"/>
      <c r="B72" s="457"/>
      <c r="C72" s="457"/>
      <c r="D72" s="457"/>
      <c r="E72" s="447"/>
      <c r="F72" s="457"/>
      <c r="G72" s="457"/>
      <c r="H72" s="457"/>
    </row>
    <row r="73" s="448" customFormat="1" ht="20.1" customHeight="1" spans="1:8">
      <c r="A73" s="447"/>
      <c r="B73" s="457"/>
      <c r="C73" s="457"/>
      <c r="D73" s="457"/>
      <c r="E73" s="447"/>
      <c r="F73" s="457"/>
      <c r="G73" s="457"/>
      <c r="H73" s="457"/>
    </row>
    <row r="74" s="448" customFormat="1" ht="20.1" customHeight="1" spans="1:8">
      <c r="A74" s="447"/>
      <c r="B74" s="457"/>
      <c r="C74" s="457"/>
      <c r="D74" s="457"/>
      <c r="E74" s="447"/>
      <c r="F74" s="457"/>
      <c r="G74" s="457"/>
      <c r="H74" s="457"/>
    </row>
    <row r="75" s="448" customFormat="1" ht="20.1" customHeight="1" spans="1:8">
      <c r="A75" s="447"/>
      <c r="B75" s="457"/>
      <c r="C75" s="457"/>
      <c r="D75" s="457"/>
      <c r="E75" s="447"/>
      <c r="F75" s="457"/>
      <c r="G75" s="457"/>
      <c r="H75" s="457"/>
    </row>
    <row r="76" s="448" customFormat="1" ht="15.75" customHeight="1" spans="1:8">
      <c r="A76" s="447"/>
      <c r="B76" s="457"/>
      <c r="C76" s="457"/>
      <c r="D76" s="457"/>
      <c r="E76" s="447"/>
      <c r="F76" s="457"/>
      <c r="G76" s="457"/>
      <c r="H76" s="457"/>
    </row>
    <row r="77" s="448" customFormat="1" ht="16.5" customHeight="1" spans="1:8">
      <c r="A77" s="447"/>
      <c r="B77" s="457"/>
      <c r="C77" s="457"/>
      <c r="D77" s="457"/>
      <c r="E77" s="447"/>
      <c r="F77" s="457"/>
      <c r="G77" s="457"/>
      <c r="H77" s="457"/>
    </row>
    <row r="78" s="448" customFormat="1" ht="20.1" customHeight="1" spans="1:8">
      <c r="A78" s="420" t="s">
        <v>95</v>
      </c>
      <c r="B78" s="457">
        <f t="shared" ref="B78:G78" si="1">B55+B56</f>
        <v>14205</v>
      </c>
      <c r="C78" s="457">
        <f t="shared" si="1"/>
        <v>89795</v>
      </c>
      <c r="D78" s="457"/>
      <c r="E78" s="420" t="s">
        <v>96</v>
      </c>
      <c r="F78" s="457">
        <f t="shared" si="1"/>
        <v>14205</v>
      </c>
      <c r="G78" s="457">
        <f t="shared" si="1"/>
        <v>89795</v>
      </c>
      <c r="H78" s="457"/>
    </row>
    <row r="79" s="448" customFormat="1" ht="20.1" customHeight="1"/>
    <row r="80" s="448" customFormat="1" ht="20.1" customHeight="1"/>
    <row r="81" s="448" customFormat="1" ht="20.1" customHeight="1"/>
    <row r="82" s="448" customFormat="1" ht="20.1" customHeight="1"/>
    <row r="83" s="448" customFormat="1" ht="20.1" customHeight="1"/>
    <row r="84" s="448" customFormat="1" ht="20.1" customHeight="1"/>
    <row r="85" s="448" customFormat="1" ht="20.1" customHeight="1"/>
    <row r="86" s="448" customFormat="1" ht="20.1" customHeight="1"/>
    <row r="87" s="448" customFormat="1" ht="20.1" customHeight="1"/>
    <row r="88" s="448" customFormat="1" ht="20.1" customHeight="1"/>
    <row r="89" s="448" customFormat="1" ht="20.1" customHeight="1"/>
    <row r="90" s="448" customFormat="1" ht="20.1" customHeight="1"/>
    <row r="91" s="448" customFormat="1" ht="20.1" customHeight="1"/>
  </sheetData>
  <mergeCells count="3">
    <mergeCell ref="A2:H2"/>
    <mergeCell ref="A4:D4"/>
    <mergeCell ref="E4:H4"/>
  </mergeCells>
  <pageMargins left="0.75" right="0.75" top="1" bottom="1" header="0.511805555555556" footer="0.511805555555556"/>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80"/>
  </sheetPr>
  <dimension ref="A1:D283"/>
  <sheetViews>
    <sheetView topLeftCell="A192" workbookViewId="0">
      <selection activeCell="F178" sqref="F178"/>
    </sheetView>
  </sheetViews>
  <sheetFormatPr defaultColWidth="9" defaultRowHeight="14.25" outlineLevelCol="3"/>
  <cols>
    <col min="1" max="1" width="51" style="434" customWidth="1"/>
    <col min="2" max="2" width="13.75" style="434" customWidth="1"/>
    <col min="3" max="3" width="59.5" style="434" customWidth="1"/>
    <col min="4" max="4" width="15.625" style="434" customWidth="1"/>
    <col min="5" max="16384" width="9" style="434"/>
  </cols>
  <sheetData>
    <row r="1" s="434" customFormat="1" spans="1:1">
      <c r="A1" s="436" t="s">
        <v>97</v>
      </c>
    </row>
    <row r="2" s="434" customFormat="1" ht="18" customHeight="1" spans="1:4">
      <c r="A2" s="407" t="s">
        <v>98</v>
      </c>
      <c r="B2" s="407"/>
      <c r="C2" s="407"/>
      <c r="D2" s="407"/>
    </row>
    <row r="3" s="434" customFormat="1" customHeight="1" spans="1:4">
      <c r="A3" s="436"/>
      <c r="D3" s="434" t="s">
        <v>7</v>
      </c>
    </row>
    <row r="4" s="434" customFormat="1" ht="31.5" customHeight="1" spans="1:4">
      <c r="A4" s="437" t="s">
        <v>8</v>
      </c>
      <c r="B4" s="438"/>
      <c r="C4" s="437" t="s">
        <v>9</v>
      </c>
      <c r="D4" s="439"/>
    </row>
    <row r="5" s="434" customFormat="1" ht="19.5" customHeight="1" spans="1:4">
      <c r="A5" s="440" t="s">
        <v>10</v>
      </c>
      <c r="B5" s="441" t="s">
        <v>12</v>
      </c>
      <c r="C5" s="440" t="s">
        <v>10</v>
      </c>
      <c r="D5" s="441" t="s">
        <v>12</v>
      </c>
    </row>
    <row r="6" s="434" customFormat="1" ht="17.25" customHeight="1" spans="1:4">
      <c r="A6" s="416" t="s">
        <v>14</v>
      </c>
      <c r="B6" s="417"/>
      <c r="C6" s="416" t="s">
        <v>15</v>
      </c>
      <c r="D6" s="442">
        <f>D7</f>
        <v>0</v>
      </c>
    </row>
    <row r="7" s="434" customFormat="1" ht="17.25" customHeight="1" spans="1:4">
      <c r="A7" s="416" t="s">
        <v>16</v>
      </c>
      <c r="B7" s="417"/>
      <c r="C7" s="418" t="s">
        <v>17</v>
      </c>
      <c r="D7" s="417">
        <f>SUM(D8:D11)</f>
        <v>0</v>
      </c>
    </row>
    <row r="8" s="434" customFormat="1" ht="17.25" customHeight="1" spans="1:4">
      <c r="A8" s="416" t="s">
        <v>18</v>
      </c>
      <c r="B8" s="417"/>
      <c r="C8" s="418" t="s">
        <v>99</v>
      </c>
      <c r="D8" s="417"/>
    </row>
    <row r="9" s="434" customFormat="1" ht="17.25" customHeight="1" spans="1:4">
      <c r="A9" s="416" t="s">
        <v>20</v>
      </c>
      <c r="B9" s="417"/>
      <c r="C9" s="418" t="s">
        <v>100</v>
      </c>
      <c r="D9" s="417"/>
    </row>
    <row r="10" s="434" customFormat="1" ht="17.25" customHeight="1" spans="1:4">
      <c r="A10" s="416" t="s">
        <v>22</v>
      </c>
      <c r="B10" s="417">
        <v>9</v>
      </c>
      <c r="C10" s="418" t="s">
        <v>101</v>
      </c>
      <c r="D10" s="417"/>
    </row>
    <row r="11" s="434" customFormat="1" ht="17.25" customHeight="1" spans="1:4">
      <c r="A11" s="416" t="s">
        <v>24</v>
      </c>
      <c r="B11" s="417"/>
      <c r="C11" s="418" t="s">
        <v>102</v>
      </c>
      <c r="D11" s="417"/>
    </row>
    <row r="12" s="434" customFormat="1" ht="17.25" customHeight="1" spans="1:4">
      <c r="A12" s="416" t="s">
        <v>26</v>
      </c>
      <c r="B12" s="417"/>
      <c r="C12" s="416" t="s">
        <v>19</v>
      </c>
      <c r="D12" s="417">
        <f>D13+D17</f>
        <v>0</v>
      </c>
    </row>
    <row r="13" s="434" customFormat="1" ht="17.25" customHeight="1" spans="1:4">
      <c r="A13" s="416" t="s">
        <v>28</v>
      </c>
      <c r="B13" s="417"/>
      <c r="C13" s="418" t="s">
        <v>21</v>
      </c>
      <c r="D13" s="417">
        <f>SUM(D14:D16)</f>
        <v>0</v>
      </c>
    </row>
    <row r="14" s="434" customFormat="1" ht="17.25" customHeight="1" spans="1:4">
      <c r="A14" s="416" t="s">
        <v>30</v>
      </c>
      <c r="B14" s="417">
        <v>245</v>
      </c>
      <c r="C14" s="418" t="s">
        <v>103</v>
      </c>
      <c r="D14" s="417"/>
    </row>
    <row r="15" s="434" customFormat="1" ht="17.25" customHeight="1" spans="1:4">
      <c r="A15" s="416" t="s">
        <v>32</v>
      </c>
      <c r="B15" s="417">
        <v>1265</v>
      </c>
      <c r="C15" s="418" t="s">
        <v>104</v>
      </c>
      <c r="D15" s="417"/>
    </row>
    <row r="16" s="434" customFormat="1" ht="17.25" customHeight="1" spans="1:4">
      <c r="A16" s="416" t="s">
        <v>34</v>
      </c>
      <c r="B16" s="417">
        <v>183</v>
      </c>
      <c r="C16" s="418" t="s">
        <v>105</v>
      </c>
      <c r="D16" s="417"/>
    </row>
    <row r="17" s="434" customFormat="1" ht="17.25" customHeight="1" spans="1:4">
      <c r="A17" s="416" t="s">
        <v>36</v>
      </c>
      <c r="B17" s="417">
        <f>SUM(B18:B22)</f>
        <v>86821</v>
      </c>
      <c r="C17" s="418" t="s">
        <v>23</v>
      </c>
      <c r="D17" s="417">
        <f>SUM(D18:D20)</f>
        <v>0</v>
      </c>
    </row>
    <row r="18" s="434" customFormat="1" ht="17.25" customHeight="1" spans="1:4">
      <c r="A18" s="417" t="s">
        <v>106</v>
      </c>
      <c r="B18" s="417">
        <v>20262</v>
      </c>
      <c r="C18" s="418" t="s">
        <v>103</v>
      </c>
      <c r="D18" s="417"/>
    </row>
    <row r="19" s="434" customFormat="1" ht="17.25" customHeight="1" spans="1:4">
      <c r="A19" s="417" t="s">
        <v>107</v>
      </c>
      <c r="B19" s="417"/>
      <c r="C19" s="418" t="s">
        <v>104</v>
      </c>
      <c r="D19" s="417"/>
    </row>
    <row r="20" s="434" customFormat="1" ht="17.25" customHeight="1" spans="1:4">
      <c r="A20" s="417" t="s">
        <v>108</v>
      </c>
      <c r="B20" s="417"/>
      <c r="C20" s="419" t="s">
        <v>109</v>
      </c>
      <c r="D20" s="417"/>
    </row>
    <row r="21" s="434" customFormat="1" ht="17.25" customHeight="1" spans="1:4">
      <c r="A21" s="417" t="s">
        <v>110</v>
      </c>
      <c r="B21" s="417"/>
      <c r="C21" s="416" t="s">
        <v>25</v>
      </c>
      <c r="D21" s="417">
        <f>D22+D23</f>
        <v>0</v>
      </c>
    </row>
    <row r="22" s="434" customFormat="1" ht="17.25" customHeight="1" spans="1:4">
      <c r="A22" s="417" t="s">
        <v>111</v>
      </c>
      <c r="B22" s="417">
        <v>66559</v>
      </c>
      <c r="C22" s="416" t="s">
        <v>27</v>
      </c>
      <c r="D22" s="417"/>
    </row>
    <row r="23" s="434" customFormat="1" ht="17.25" customHeight="1" spans="1:4">
      <c r="A23" s="416" t="s">
        <v>38</v>
      </c>
      <c r="B23" s="417"/>
      <c r="C23" s="416" t="s">
        <v>29</v>
      </c>
      <c r="D23" s="417">
        <f>SUM(D24:D27)</f>
        <v>0</v>
      </c>
    </row>
    <row r="24" s="434" customFormat="1" ht="17.25" customHeight="1" spans="1:4">
      <c r="A24" s="416" t="s">
        <v>40</v>
      </c>
      <c r="B24" s="417">
        <v>401</v>
      </c>
      <c r="C24" s="416" t="s">
        <v>112</v>
      </c>
      <c r="D24" s="417"/>
    </row>
    <row r="25" s="434" customFormat="1" ht="17.25" customHeight="1" spans="1:4">
      <c r="A25" s="417" t="s">
        <v>113</v>
      </c>
      <c r="B25" s="417">
        <v>330</v>
      </c>
      <c r="C25" s="416" t="s">
        <v>114</v>
      </c>
      <c r="D25" s="417"/>
    </row>
    <row r="26" s="434" customFormat="1" ht="17.25" customHeight="1" spans="1:4">
      <c r="A26" s="417" t="s">
        <v>115</v>
      </c>
      <c r="B26" s="417">
        <v>71</v>
      </c>
      <c r="C26" s="416" t="s">
        <v>116</v>
      </c>
      <c r="D26" s="417"/>
    </row>
    <row r="27" s="434" customFormat="1" ht="17.25" customHeight="1" spans="1:4">
      <c r="A27" s="416" t="s">
        <v>42</v>
      </c>
      <c r="B27" s="417">
        <v>200</v>
      </c>
      <c r="C27" s="416" t="s">
        <v>117</v>
      </c>
      <c r="D27" s="417"/>
    </row>
    <row r="28" s="434" customFormat="1" ht="17.25" customHeight="1" spans="1:4">
      <c r="A28" s="416" t="s">
        <v>44</v>
      </c>
      <c r="B28" s="417"/>
      <c r="C28" s="416" t="s">
        <v>31</v>
      </c>
      <c r="D28" s="417">
        <f>D29+D42+D48+D52+D53+D59+D65</f>
        <v>15861</v>
      </c>
    </row>
    <row r="29" s="434" customFormat="1" ht="17.25" customHeight="1" spans="1:4">
      <c r="A29" s="416" t="s">
        <v>46</v>
      </c>
      <c r="B29" s="417">
        <f>SUM(B30:B32)</f>
        <v>0</v>
      </c>
      <c r="C29" s="416" t="s">
        <v>33</v>
      </c>
      <c r="D29" s="417">
        <f>SUM(D30:D41)</f>
        <v>14900</v>
      </c>
    </row>
    <row r="30" s="434" customFormat="1" ht="17.25" customHeight="1" spans="1:4">
      <c r="A30" s="417" t="s">
        <v>118</v>
      </c>
      <c r="B30" s="417"/>
      <c r="C30" s="419" t="s">
        <v>119</v>
      </c>
      <c r="D30" s="417">
        <v>14900</v>
      </c>
    </row>
    <row r="31" s="434" customFormat="1" ht="17.25" customHeight="1" spans="1:4">
      <c r="A31" s="417" t="s">
        <v>120</v>
      </c>
      <c r="B31" s="417"/>
      <c r="C31" s="419" t="s">
        <v>121</v>
      </c>
      <c r="D31" s="417"/>
    </row>
    <row r="32" s="434" customFormat="1" ht="17.25" customHeight="1" spans="1:4">
      <c r="A32" s="417" t="s">
        <v>122</v>
      </c>
      <c r="B32" s="417"/>
      <c r="C32" s="419" t="s">
        <v>123</v>
      </c>
      <c r="D32" s="417"/>
    </row>
    <row r="33" s="434" customFormat="1" ht="17.25" customHeight="1" spans="1:4">
      <c r="A33" s="416" t="s">
        <v>48</v>
      </c>
      <c r="B33" s="417"/>
      <c r="C33" s="419" t="s">
        <v>124</v>
      </c>
      <c r="D33" s="417"/>
    </row>
    <row r="34" s="434" customFormat="1" ht="17.25" customHeight="1" spans="1:4">
      <c r="A34" s="416" t="s">
        <v>50</v>
      </c>
      <c r="B34" s="417">
        <v>72</v>
      </c>
      <c r="C34" s="419" t="s">
        <v>125</v>
      </c>
      <c r="D34" s="417"/>
    </row>
    <row r="35" s="434" customFormat="1" ht="17.25" customHeight="1" spans="1:4">
      <c r="A35" s="416" t="s">
        <v>52</v>
      </c>
      <c r="B35" s="417"/>
      <c r="C35" s="419" t="s">
        <v>126</v>
      </c>
      <c r="D35" s="417"/>
    </row>
    <row r="36" s="434" customFormat="1" ht="17.25" customHeight="1" spans="1:4">
      <c r="A36" s="416" t="s">
        <v>54</v>
      </c>
      <c r="B36" s="417"/>
      <c r="C36" s="419" t="s">
        <v>127</v>
      </c>
      <c r="D36" s="417"/>
    </row>
    <row r="37" s="434" customFormat="1" ht="17.25" customHeight="1" spans="1:4">
      <c r="A37" s="417"/>
      <c r="B37" s="417"/>
      <c r="C37" s="419" t="s">
        <v>128</v>
      </c>
      <c r="D37" s="417"/>
    </row>
    <row r="38" s="435" customFormat="1" ht="17.25" customHeight="1" spans="1:4">
      <c r="A38" s="417"/>
      <c r="B38" s="417"/>
      <c r="C38" s="419" t="s">
        <v>129</v>
      </c>
      <c r="D38" s="417"/>
    </row>
    <row r="39" s="434" customFormat="1" ht="17.25" customHeight="1" spans="1:4">
      <c r="A39" s="417"/>
      <c r="B39" s="417"/>
      <c r="C39" s="443" t="s">
        <v>130</v>
      </c>
      <c r="D39" s="417"/>
    </row>
    <row r="40" s="434" customFormat="1" ht="17.25" customHeight="1" spans="1:4">
      <c r="A40" s="418"/>
      <c r="B40" s="417"/>
      <c r="C40" s="443" t="s">
        <v>131</v>
      </c>
      <c r="D40" s="417"/>
    </row>
    <row r="41" s="434" customFormat="1" ht="17.25" customHeight="1" spans="1:4">
      <c r="A41" s="418"/>
      <c r="B41" s="417"/>
      <c r="C41" s="419" t="s">
        <v>132</v>
      </c>
      <c r="D41" s="417"/>
    </row>
    <row r="42" s="434" customFormat="1" ht="17.25" customHeight="1" spans="1:4">
      <c r="A42" s="418"/>
      <c r="B42" s="417"/>
      <c r="C42" s="416" t="s">
        <v>35</v>
      </c>
      <c r="D42" s="417">
        <f>SUM(D43:D47)</f>
        <v>245</v>
      </c>
    </row>
    <row r="43" s="434" customFormat="1" ht="17.25" customHeight="1" spans="1:4">
      <c r="A43" s="418"/>
      <c r="B43" s="417"/>
      <c r="C43" s="419" t="s">
        <v>133</v>
      </c>
      <c r="D43" s="417">
        <v>245</v>
      </c>
    </row>
    <row r="44" s="434" customFormat="1" ht="17.25" customHeight="1" spans="1:4">
      <c r="A44" s="418"/>
      <c r="B44" s="417"/>
      <c r="C44" s="419" t="s">
        <v>134</v>
      </c>
      <c r="D44" s="417"/>
    </row>
    <row r="45" s="434" customFormat="1" ht="17.25" customHeight="1" spans="1:4">
      <c r="A45" s="418"/>
      <c r="B45" s="417"/>
      <c r="C45" s="419" t="s">
        <v>135</v>
      </c>
      <c r="D45" s="417"/>
    </row>
    <row r="46" s="434" customFormat="1" ht="17.25" customHeight="1" spans="1:4">
      <c r="A46" s="418"/>
      <c r="B46" s="417"/>
      <c r="C46" s="419" t="s">
        <v>136</v>
      </c>
      <c r="D46" s="417"/>
    </row>
    <row r="47" s="434" customFormat="1" ht="17.25" customHeight="1" spans="1:4">
      <c r="A47" s="418"/>
      <c r="B47" s="417"/>
      <c r="C47" s="419" t="s">
        <v>137</v>
      </c>
      <c r="D47" s="417"/>
    </row>
    <row r="48" s="434" customFormat="1" ht="17.25" customHeight="1" spans="1:4">
      <c r="A48" s="418"/>
      <c r="B48" s="417"/>
      <c r="C48" s="416" t="s">
        <v>37</v>
      </c>
      <c r="D48" s="417">
        <f>SUM(D49:D51)</f>
        <v>0</v>
      </c>
    </row>
    <row r="49" s="434" customFormat="1" ht="17.25" customHeight="1" spans="1:4">
      <c r="A49" s="418"/>
      <c r="B49" s="417"/>
      <c r="C49" s="419" t="s">
        <v>119</v>
      </c>
      <c r="D49" s="417"/>
    </row>
    <row r="50" s="434" customFormat="1" ht="17.25" customHeight="1" spans="1:4">
      <c r="A50" s="418"/>
      <c r="B50" s="417"/>
      <c r="C50" s="419" t="s">
        <v>121</v>
      </c>
      <c r="D50" s="417"/>
    </row>
    <row r="51" s="434" customFormat="1" ht="17.25" customHeight="1" spans="1:4">
      <c r="A51" s="418"/>
      <c r="B51" s="417"/>
      <c r="C51" s="419" t="s">
        <v>138</v>
      </c>
      <c r="D51" s="417"/>
    </row>
    <row r="52" s="434" customFormat="1" ht="17.25" customHeight="1" spans="1:4">
      <c r="A52" s="416"/>
      <c r="B52" s="417"/>
      <c r="C52" s="416" t="s">
        <v>39</v>
      </c>
      <c r="D52" s="417"/>
    </row>
    <row r="53" s="434" customFormat="1" ht="17.25" customHeight="1" spans="1:4">
      <c r="A53" s="416"/>
      <c r="B53" s="417"/>
      <c r="C53" s="416" t="s">
        <v>41</v>
      </c>
      <c r="D53" s="417">
        <f>SUM(D54:D58)</f>
        <v>444</v>
      </c>
    </row>
    <row r="54" s="434" customFormat="1" ht="17.25" customHeight="1" spans="1:4">
      <c r="A54" s="416"/>
      <c r="B54" s="417"/>
      <c r="C54" s="419" t="s">
        <v>139</v>
      </c>
      <c r="D54" s="417">
        <v>44</v>
      </c>
    </row>
    <row r="55" s="434" customFormat="1" ht="17.25" customHeight="1" spans="1:4">
      <c r="A55" s="416"/>
      <c r="B55" s="417"/>
      <c r="C55" s="419" t="s">
        <v>140</v>
      </c>
      <c r="D55" s="417">
        <v>400</v>
      </c>
    </row>
    <row r="56" s="434" customFormat="1" ht="17.25" customHeight="1" spans="1:4">
      <c r="A56" s="416"/>
      <c r="B56" s="417"/>
      <c r="C56" s="419" t="s">
        <v>141</v>
      </c>
      <c r="D56" s="417"/>
    </row>
    <row r="57" s="434" customFormat="1" ht="17.25" customHeight="1" spans="1:4">
      <c r="A57" s="416"/>
      <c r="B57" s="417"/>
      <c r="C57" s="419" t="s">
        <v>142</v>
      </c>
      <c r="D57" s="417"/>
    </row>
    <row r="58" s="434" customFormat="1" ht="17.25" customHeight="1" spans="1:4">
      <c r="A58" s="416"/>
      <c r="B58" s="417"/>
      <c r="C58" s="416" t="s">
        <v>143</v>
      </c>
      <c r="D58" s="417"/>
    </row>
    <row r="59" s="434" customFormat="1" ht="17.25" customHeight="1" spans="1:4">
      <c r="A59" s="416"/>
      <c r="B59" s="417"/>
      <c r="C59" s="416" t="s">
        <v>43</v>
      </c>
      <c r="D59" s="417">
        <f>SUM(D60:D64)</f>
        <v>200</v>
      </c>
    </row>
    <row r="60" s="434" customFormat="1" ht="17.25" customHeight="1" spans="1:4">
      <c r="A60" s="416"/>
      <c r="B60" s="417"/>
      <c r="C60" s="419" t="s">
        <v>133</v>
      </c>
      <c r="D60" s="417">
        <v>200</v>
      </c>
    </row>
    <row r="61" s="434" customFormat="1" ht="17.25" customHeight="1" spans="1:4">
      <c r="A61" s="416"/>
      <c r="B61" s="444"/>
      <c r="C61" s="419" t="s">
        <v>134</v>
      </c>
      <c r="D61" s="417"/>
    </row>
    <row r="62" s="434" customFormat="1" ht="17.25" customHeight="1" spans="1:4">
      <c r="A62" s="416"/>
      <c r="B62" s="417"/>
      <c r="C62" s="419" t="s">
        <v>135</v>
      </c>
      <c r="D62" s="417"/>
    </row>
    <row r="63" s="434" customFormat="1" ht="17.25" customHeight="1" spans="1:4">
      <c r="A63" s="416"/>
      <c r="B63" s="417"/>
      <c r="C63" s="419" t="s">
        <v>136</v>
      </c>
      <c r="D63" s="417"/>
    </row>
    <row r="64" s="434" customFormat="1" ht="17.25" customHeight="1" spans="1:4">
      <c r="A64" s="416"/>
      <c r="B64" s="417"/>
      <c r="C64" s="419" t="s">
        <v>144</v>
      </c>
      <c r="D64" s="417"/>
    </row>
    <row r="65" s="434" customFormat="1" ht="17.25" customHeight="1" spans="1:4">
      <c r="A65" s="416"/>
      <c r="B65" s="417"/>
      <c r="C65" s="416" t="s">
        <v>45</v>
      </c>
      <c r="D65" s="417">
        <v>72</v>
      </c>
    </row>
    <row r="66" s="434" customFormat="1" ht="17.25" customHeight="1" spans="1:4">
      <c r="A66" s="416"/>
      <c r="B66" s="417"/>
      <c r="C66" s="416" t="s">
        <v>47</v>
      </c>
      <c r="D66" s="417">
        <f>D67+D73+D78+D83+D86</f>
        <v>0</v>
      </c>
    </row>
    <row r="67" s="434" customFormat="1" ht="17.25" customHeight="1" spans="1:4">
      <c r="A67" s="416"/>
      <c r="B67" s="417"/>
      <c r="C67" s="419" t="s">
        <v>49</v>
      </c>
      <c r="D67" s="417">
        <f>SUM(D68:D72)</f>
        <v>0</v>
      </c>
    </row>
    <row r="68" s="434" customFormat="1" ht="17.25" customHeight="1" spans="1:4">
      <c r="A68" s="416"/>
      <c r="B68" s="417"/>
      <c r="C68" s="417" t="s">
        <v>145</v>
      </c>
      <c r="D68" s="417"/>
    </row>
    <row r="69" s="434" customFormat="1" ht="17.25" customHeight="1" spans="1:4">
      <c r="A69" s="416"/>
      <c r="B69" s="417"/>
      <c r="C69" s="417" t="s">
        <v>146</v>
      </c>
      <c r="D69" s="417"/>
    </row>
    <row r="70" s="434" customFormat="1" ht="17.25" customHeight="1" spans="1:4">
      <c r="A70" s="416"/>
      <c r="B70" s="417"/>
      <c r="C70" s="417" t="s">
        <v>147</v>
      </c>
      <c r="D70" s="417"/>
    </row>
    <row r="71" s="434" customFormat="1" ht="17.25" customHeight="1" spans="1:4">
      <c r="A71" s="416"/>
      <c r="B71" s="417"/>
      <c r="C71" s="417" t="s">
        <v>148</v>
      </c>
      <c r="D71" s="417"/>
    </row>
    <row r="72" s="434" customFormat="1" ht="17.25" customHeight="1" spans="1:4">
      <c r="A72" s="416"/>
      <c r="B72" s="417"/>
      <c r="C72" s="417" t="s">
        <v>149</v>
      </c>
      <c r="D72" s="417"/>
    </row>
    <row r="73" s="434" customFormat="1" ht="17.25" customHeight="1" spans="1:4">
      <c r="A73" s="416"/>
      <c r="B73" s="417"/>
      <c r="C73" s="419" t="s">
        <v>150</v>
      </c>
      <c r="D73" s="417">
        <f>SUM(D74:D77)</f>
        <v>0</v>
      </c>
    </row>
    <row r="74" s="434" customFormat="1" ht="17.25" customHeight="1" spans="1:4">
      <c r="A74" s="416"/>
      <c r="B74" s="417"/>
      <c r="C74" s="419" t="s">
        <v>104</v>
      </c>
      <c r="D74" s="417"/>
    </row>
    <row r="75" s="434" customFormat="1" ht="17.25" customHeight="1" spans="1:4">
      <c r="A75" s="416"/>
      <c r="B75" s="417"/>
      <c r="C75" s="419" t="s">
        <v>151</v>
      </c>
      <c r="D75" s="417"/>
    </row>
    <row r="76" s="434" customFormat="1" ht="17.25" customHeight="1" spans="1:4">
      <c r="A76" s="416"/>
      <c r="B76" s="417"/>
      <c r="C76" s="419" t="s">
        <v>152</v>
      </c>
      <c r="D76" s="417"/>
    </row>
    <row r="77" s="434" customFormat="1" ht="17.25" customHeight="1" spans="1:4">
      <c r="A77" s="416"/>
      <c r="B77" s="417"/>
      <c r="C77" s="419" t="s">
        <v>153</v>
      </c>
      <c r="D77" s="417"/>
    </row>
    <row r="78" s="434" customFormat="1" ht="17.25" customHeight="1" spans="1:4">
      <c r="A78" s="416"/>
      <c r="B78" s="417"/>
      <c r="C78" s="419" t="s">
        <v>53</v>
      </c>
      <c r="D78" s="417">
        <f>SUM(D79:D82)</f>
        <v>0</v>
      </c>
    </row>
    <row r="79" s="434" customFormat="1" ht="17.25" customHeight="1" spans="1:4">
      <c r="A79" s="416"/>
      <c r="B79" s="417"/>
      <c r="C79" s="419" t="s">
        <v>104</v>
      </c>
      <c r="D79" s="417"/>
    </row>
    <row r="80" s="434" customFormat="1" ht="17.25" customHeight="1" spans="1:4">
      <c r="A80" s="416"/>
      <c r="B80" s="417"/>
      <c r="C80" s="419" t="s">
        <v>151</v>
      </c>
      <c r="D80" s="417"/>
    </row>
    <row r="81" s="434" customFormat="1" ht="17.25" customHeight="1" spans="1:4">
      <c r="A81" s="416"/>
      <c r="B81" s="417"/>
      <c r="C81" s="419" t="s">
        <v>154</v>
      </c>
      <c r="D81" s="417"/>
    </row>
    <row r="82" s="434" customFormat="1" ht="17.25" customHeight="1" spans="1:4">
      <c r="A82" s="416"/>
      <c r="B82" s="417"/>
      <c r="C82" s="419" t="s">
        <v>155</v>
      </c>
      <c r="D82" s="417"/>
    </row>
    <row r="83" s="434" customFormat="1" ht="17.25" customHeight="1" spans="1:4">
      <c r="A83" s="416"/>
      <c r="B83" s="417"/>
      <c r="C83" s="419" t="s">
        <v>55</v>
      </c>
      <c r="D83" s="417">
        <f>SUM(D84:D85)</f>
        <v>0</v>
      </c>
    </row>
    <row r="84" s="434" customFormat="1" ht="17.25" customHeight="1" spans="1:4">
      <c r="A84" s="416"/>
      <c r="B84" s="417"/>
      <c r="C84" s="419" t="s">
        <v>156</v>
      </c>
      <c r="D84" s="417"/>
    </row>
    <row r="85" s="434" customFormat="1" ht="17.25" customHeight="1" spans="1:4">
      <c r="A85" s="416"/>
      <c r="B85" s="417"/>
      <c r="C85" s="419" t="s">
        <v>157</v>
      </c>
      <c r="D85" s="417"/>
    </row>
    <row r="86" s="434" customFormat="1" ht="17.25" customHeight="1" spans="1:4">
      <c r="A86" s="416"/>
      <c r="B86" s="417"/>
      <c r="C86" s="419" t="s">
        <v>56</v>
      </c>
      <c r="D86" s="417">
        <f>SUM(D87:D90)</f>
        <v>0</v>
      </c>
    </row>
    <row r="87" s="434" customFormat="1" ht="17.25" customHeight="1" spans="1:4">
      <c r="A87" s="416"/>
      <c r="B87" s="417"/>
      <c r="C87" s="419" t="s">
        <v>156</v>
      </c>
      <c r="D87" s="417"/>
    </row>
    <row r="88" s="434" customFormat="1" ht="17.25" customHeight="1" spans="1:4">
      <c r="A88" s="416"/>
      <c r="B88" s="417"/>
      <c r="C88" s="419" t="s">
        <v>158</v>
      </c>
      <c r="D88" s="417"/>
    </row>
    <row r="89" s="434" customFormat="1" ht="17.25" customHeight="1" spans="1:4">
      <c r="A89" s="416"/>
      <c r="B89" s="417"/>
      <c r="C89" s="419" t="s">
        <v>159</v>
      </c>
      <c r="D89" s="417"/>
    </row>
    <row r="90" s="434" customFormat="1" ht="17.25" customHeight="1" spans="1:4">
      <c r="A90" s="416"/>
      <c r="B90" s="417"/>
      <c r="C90" s="419" t="s">
        <v>160</v>
      </c>
      <c r="D90" s="417"/>
    </row>
    <row r="91" s="434" customFormat="1" ht="17.25" customHeight="1" spans="1:4">
      <c r="A91" s="416"/>
      <c r="B91" s="417"/>
      <c r="C91" s="418" t="s">
        <v>57</v>
      </c>
      <c r="D91" s="417">
        <f>SUM(D92,D94,D99,D104,D109,D118,D125)</f>
        <v>0</v>
      </c>
    </row>
    <row r="92" s="434" customFormat="1" ht="17.25" customHeight="1" spans="1:4">
      <c r="A92" s="416"/>
      <c r="B92" s="417"/>
      <c r="C92" s="418" t="s">
        <v>58</v>
      </c>
      <c r="D92" s="417">
        <f>D93</f>
        <v>0</v>
      </c>
    </row>
    <row r="93" s="434" customFormat="1" ht="17.25" customHeight="1" spans="1:4">
      <c r="A93" s="416"/>
      <c r="B93" s="417"/>
      <c r="C93" s="418" t="s">
        <v>161</v>
      </c>
      <c r="D93" s="417"/>
    </row>
    <row r="94" s="434" customFormat="1" ht="17.25" customHeight="1" spans="1:4">
      <c r="A94" s="416"/>
      <c r="B94" s="417"/>
      <c r="C94" s="419" t="s">
        <v>59</v>
      </c>
      <c r="D94" s="417">
        <f>SUM(D95:D98)</f>
        <v>0</v>
      </c>
    </row>
    <row r="95" s="434" customFormat="1" ht="17.25" customHeight="1" spans="1:4">
      <c r="A95" s="416"/>
      <c r="B95" s="417"/>
      <c r="C95" s="419" t="s">
        <v>162</v>
      </c>
      <c r="D95" s="417"/>
    </row>
    <row r="96" s="434" customFormat="1" ht="17.25" customHeight="1" spans="1:4">
      <c r="A96" s="416"/>
      <c r="B96" s="417"/>
      <c r="C96" s="419" t="s">
        <v>163</v>
      </c>
      <c r="D96" s="417"/>
    </row>
    <row r="97" s="434" customFormat="1" ht="17.25" customHeight="1" spans="1:4">
      <c r="A97" s="416"/>
      <c r="B97" s="417"/>
      <c r="C97" s="419" t="s">
        <v>164</v>
      </c>
      <c r="D97" s="417"/>
    </row>
    <row r="98" s="434" customFormat="1" ht="17.25" customHeight="1" spans="1:4">
      <c r="A98" s="416"/>
      <c r="B98" s="417"/>
      <c r="C98" s="419" t="s">
        <v>165</v>
      </c>
      <c r="D98" s="417"/>
    </row>
    <row r="99" s="434" customFormat="1" ht="17.25" customHeight="1" spans="1:4">
      <c r="A99" s="416"/>
      <c r="B99" s="417"/>
      <c r="C99" s="419" t="s">
        <v>60</v>
      </c>
      <c r="D99" s="417">
        <f>SUM(D100:D103)</f>
        <v>0</v>
      </c>
    </row>
    <row r="100" s="434" customFormat="1" ht="17.25" customHeight="1" spans="1:4">
      <c r="A100" s="416"/>
      <c r="B100" s="417"/>
      <c r="C100" s="419" t="s">
        <v>164</v>
      </c>
      <c r="D100" s="417"/>
    </row>
    <row r="101" s="434" customFormat="1" ht="17.25" customHeight="1" spans="1:4">
      <c r="A101" s="416"/>
      <c r="B101" s="417"/>
      <c r="C101" s="419" t="s">
        <v>166</v>
      </c>
      <c r="D101" s="417"/>
    </row>
    <row r="102" s="434" customFormat="1" ht="17.25" customHeight="1" spans="1:4">
      <c r="A102" s="416"/>
      <c r="B102" s="417"/>
      <c r="C102" s="419" t="s">
        <v>167</v>
      </c>
      <c r="D102" s="417"/>
    </row>
    <row r="103" s="434" customFormat="1" ht="17.25" customHeight="1" spans="1:4">
      <c r="A103" s="416"/>
      <c r="B103" s="417"/>
      <c r="C103" s="419" t="s">
        <v>168</v>
      </c>
      <c r="D103" s="417"/>
    </row>
    <row r="104" s="434" customFormat="1" ht="17.25" customHeight="1" spans="1:4">
      <c r="A104" s="416"/>
      <c r="B104" s="417"/>
      <c r="C104" s="419" t="s">
        <v>61</v>
      </c>
      <c r="D104" s="417">
        <f>SUM(D105:D108)</f>
        <v>0</v>
      </c>
    </row>
    <row r="105" s="434" customFormat="1" ht="17.25" customHeight="1" spans="1:4">
      <c r="A105" s="416"/>
      <c r="B105" s="417"/>
      <c r="C105" s="419" t="s">
        <v>169</v>
      </c>
      <c r="D105" s="417"/>
    </row>
    <row r="106" s="434" customFormat="1" ht="17.25" customHeight="1" spans="1:4">
      <c r="A106" s="416"/>
      <c r="B106" s="417"/>
      <c r="C106" s="419" t="s">
        <v>170</v>
      </c>
      <c r="D106" s="417"/>
    </row>
    <row r="107" s="434" customFormat="1" ht="17.25" customHeight="1" spans="1:4">
      <c r="A107" s="416"/>
      <c r="B107" s="417"/>
      <c r="C107" s="419" t="s">
        <v>171</v>
      </c>
      <c r="D107" s="417"/>
    </row>
    <row r="108" s="434" customFormat="1" ht="17.25" customHeight="1" spans="1:4">
      <c r="A108" s="416"/>
      <c r="B108" s="417"/>
      <c r="C108" s="419" t="s">
        <v>172</v>
      </c>
      <c r="D108" s="417"/>
    </row>
    <row r="109" s="434" customFormat="1" ht="17.25" customHeight="1" spans="1:4">
      <c r="A109" s="416"/>
      <c r="B109" s="417"/>
      <c r="C109" s="419" t="s">
        <v>62</v>
      </c>
      <c r="D109" s="417">
        <f>SUM(D110:D117)</f>
        <v>0</v>
      </c>
    </row>
    <row r="110" s="434" customFormat="1" ht="17.25" customHeight="1" spans="1:4">
      <c r="A110" s="416"/>
      <c r="B110" s="417"/>
      <c r="C110" s="419" t="s">
        <v>173</v>
      </c>
      <c r="D110" s="417"/>
    </row>
    <row r="111" s="434" customFormat="1" ht="17.25" customHeight="1" spans="1:4">
      <c r="A111" s="416"/>
      <c r="B111" s="417"/>
      <c r="C111" s="419" t="s">
        <v>174</v>
      </c>
      <c r="D111" s="417"/>
    </row>
    <row r="112" s="434" customFormat="1" ht="17.25" customHeight="1" spans="1:4">
      <c r="A112" s="416"/>
      <c r="B112" s="417"/>
      <c r="C112" s="419" t="s">
        <v>175</v>
      </c>
      <c r="D112" s="417"/>
    </row>
    <row r="113" s="434" customFormat="1" ht="17.25" customHeight="1" spans="1:4">
      <c r="A113" s="416"/>
      <c r="B113" s="417"/>
      <c r="C113" s="419" t="s">
        <v>176</v>
      </c>
      <c r="D113" s="417"/>
    </row>
    <row r="114" s="434" customFormat="1" ht="17.25" customHeight="1" spans="1:4">
      <c r="A114" s="416"/>
      <c r="B114" s="417"/>
      <c r="C114" s="419" t="s">
        <v>177</v>
      </c>
      <c r="D114" s="417"/>
    </row>
    <row r="115" s="434" customFormat="1" ht="17.25" customHeight="1" spans="1:4">
      <c r="A115" s="416"/>
      <c r="B115" s="417"/>
      <c r="C115" s="419" t="s">
        <v>178</v>
      </c>
      <c r="D115" s="417"/>
    </row>
    <row r="116" s="434" customFormat="1" ht="17.25" customHeight="1" spans="1:4">
      <c r="A116" s="416"/>
      <c r="B116" s="417"/>
      <c r="C116" s="419" t="s">
        <v>179</v>
      </c>
      <c r="D116" s="417"/>
    </row>
    <row r="117" s="434" customFormat="1" ht="17.25" customHeight="1" spans="1:4">
      <c r="A117" s="416"/>
      <c r="B117" s="417"/>
      <c r="C117" s="419" t="s">
        <v>180</v>
      </c>
      <c r="D117" s="417"/>
    </row>
    <row r="118" s="434" customFormat="1" ht="17.25" customHeight="1" spans="1:4">
      <c r="A118" s="416"/>
      <c r="B118" s="417"/>
      <c r="C118" s="419" t="s">
        <v>63</v>
      </c>
      <c r="D118" s="417">
        <f>SUM(D119:D124)</f>
        <v>0</v>
      </c>
    </row>
    <row r="119" s="434" customFormat="1" ht="17.25" customHeight="1" spans="1:4">
      <c r="A119" s="416"/>
      <c r="B119" s="417"/>
      <c r="C119" s="419" t="s">
        <v>181</v>
      </c>
      <c r="D119" s="417"/>
    </row>
    <row r="120" s="434" customFormat="1" ht="17.25" customHeight="1" spans="1:4">
      <c r="A120" s="416"/>
      <c r="B120" s="417"/>
      <c r="C120" s="419" t="s">
        <v>182</v>
      </c>
      <c r="D120" s="417"/>
    </row>
    <row r="121" s="434" customFormat="1" ht="17.25" customHeight="1" spans="1:4">
      <c r="A121" s="416"/>
      <c r="B121" s="417"/>
      <c r="C121" s="419" t="s">
        <v>183</v>
      </c>
      <c r="D121" s="417"/>
    </row>
    <row r="122" s="434" customFormat="1" ht="17.25" customHeight="1" spans="1:4">
      <c r="A122" s="416"/>
      <c r="B122" s="417"/>
      <c r="C122" s="419" t="s">
        <v>184</v>
      </c>
      <c r="D122" s="417"/>
    </row>
    <row r="123" s="434" customFormat="1" ht="17.25" customHeight="1" spans="1:4">
      <c r="A123" s="416"/>
      <c r="B123" s="417"/>
      <c r="C123" s="419" t="s">
        <v>185</v>
      </c>
      <c r="D123" s="417"/>
    </row>
    <row r="124" s="434" customFormat="1" ht="17.25" customHeight="1" spans="1:4">
      <c r="A124" s="416"/>
      <c r="B124" s="417"/>
      <c r="C124" s="419" t="s">
        <v>186</v>
      </c>
      <c r="D124" s="417"/>
    </row>
    <row r="125" s="434" customFormat="1" ht="17.25" customHeight="1" spans="1:4">
      <c r="A125" s="416"/>
      <c r="B125" s="417"/>
      <c r="C125" s="419" t="s">
        <v>64</v>
      </c>
      <c r="D125" s="417">
        <f>SUM(D126:D133)</f>
        <v>0</v>
      </c>
    </row>
    <row r="126" s="434" customFormat="1" ht="17.25" customHeight="1" spans="1:4">
      <c r="A126" s="416"/>
      <c r="B126" s="417"/>
      <c r="C126" s="419" t="s">
        <v>187</v>
      </c>
      <c r="D126" s="417"/>
    </row>
    <row r="127" s="434" customFormat="1" ht="17.25" customHeight="1" spans="1:4">
      <c r="A127" s="416"/>
      <c r="B127" s="417"/>
      <c r="C127" s="419" t="s">
        <v>188</v>
      </c>
      <c r="D127" s="417"/>
    </row>
    <row r="128" s="434" customFormat="1" ht="17.25" customHeight="1" spans="1:4">
      <c r="A128" s="416"/>
      <c r="B128" s="417"/>
      <c r="C128" s="419" t="s">
        <v>189</v>
      </c>
      <c r="D128" s="417"/>
    </row>
    <row r="129" s="434" customFormat="1" ht="17.25" customHeight="1" spans="1:4">
      <c r="A129" s="416"/>
      <c r="B129" s="417"/>
      <c r="C129" s="419" t="s">
        <v>190</v>
      </c>
      <c r="D129" s="417"/>
    </row>
    <row r="130" s="434" customFormat="1" ht="17.25" customHeight="1" spans="1:4">
      <c r="A130" s="416"/>
      <c r="B130" s="417"/>
      <c r="C130" s="419" t="s">
        <v>191</v>
      </c>
      <c r="D130" s="417"/>
    </row>
    <row r="131" s="434" customFormat="1" ht="17.25" customHeight="1" spans="1:4">
      <c r="A131" s="416"/>
      <c r="B131" s="417"/>
      <c r="C131" s="419" t="s">
        <v>192</v>
      </c>
      <c r="D131" s="417"/>
    </row>
    <row r="132" s="434" customFormat="1" ht="17.25" customHeight="1" spans="1:4">
      <c r="A132" s="416"/>
      <c r="B132" s="417"/>
      <c r="C132" s="419" t="s">
        <v>193</v>
      </c>
      <c r="D132" s="417"/>
    </row>
    <row r="133" s="434" customFormat="1" ht="17.25" customHeight="1" spans="1:4">
      <c r="A133" s="416"/>
      <c r="B133" s="417"/>
      <c r="C133" s="419" t="s">
        <v>194</v>
      </c>
      <c r="D133" s="417"/>
    </row>
    <row r="134" s="434" customFormat="1" ht="17.25" customHeight="1" spans="1:4">
      <c r="A134" s="416"/>
      <c r="B134" s="417"/>
      <c r="C134" s="418" t="s">
        <v>65</v>
      </c>
      <c r="D134" s="417">
        <f>SUM(D135,D142,D148)</f>
        <v>0</v>
      </c>
    </row>
    <row r="135" s="434" customFormat="1" ht="17.25" customHeight="1" spans="1:4">
      <c r="A135" s="416"/>
      <c r="B135" s="417"/>
      <c r="C135" s="419" t="s">
        <v>66</v>
      </c>
      <c r="D135" s="417">
        <f>SUM(D136:D141)</f>
        <v>0</v>
      </c>
    </row>
    <row r="136" s="434" customFormat="1" ht="17.25" customHeight="1" spans="1:4">
      <c r="A136" s="416"/>
      <c r="B136" s="417"/>
      <c r="C136" s="419" t="s">
        <v>195</v>
      </c>
      <c r="D136" s="417"/>
    </row>
    <row r="137" s="434" customFormat="1" ht="17.25" customHeight="1" spans="1:4">
      <c r="A137" s="416"/>
      <c r="B137" s="417"/>
      <c r="C137" s="419" t="s">
        <v>196</v>
      </c>
      <c r="D137" s="417"/>
    </row>
    <row r="138" s="434" customFormat="1" ht="17.25" customHeight="1" spans="1:4">
      <c r="A138" s="416"/>
      <c r="B138" s="417"/>
      <c r="C138" s="419" t="s">
        <v>197</v>
      </c>
      <c r="D138" s="417"/>
    </row>
    <row r="139" s="434" customFormat="1" ht="17.25" customHeight="1" spans="1:4">
      <c r="A139" s="416"/>
      <c r="B139" s="417"/>
      <c r="C139" s="419" t="s">
        <v>198</v>
      </c>
      <c r="D139" s="417"/>
    </row>
    <row r="140" s="434" customFormat="1" ht="17.25" customHeight="1" spans="1:4">
      <c r="A140" s="416"/>
      <c r="B140" s="417"/>
      <c r="C140" s="419" t="s">
        <v>199</v>
      </c>
      <c r="D140" s="417"/>
    </row>
    <row r="141" s="434" customFormat="1" ht="17.25" customHeight="1" spans="1:4">
      <c r="A141" s="416"/>
      <c r="B141" s="417"/>
      <c r="C141" s="419" t="s">
        <v>200</v>
      </c>
      <c r="D141" s="417"/>
    </row>
    <row r="142" s="434" customFormat="1" ht="17.25" customHeight="1" spans="1:4">
      <c r="A142" s="416"/>
      <c r="B142" s="417"/>
      <c r="C142" s="419" t="s">
        <v>67</v>
      </c>
      <c r="D142" s="417">
        <f>SUM(D143:D147)</f>
        <v>0</v>
      </c>
    </row>
    <row r="143" s="434" customFormat="1" ht="17.25" customHeight="1" spans="1:4">
      <c r="A143" s="416"/>
      <c r="B143" s="417"/>
      <c r="C143" s="419" t="s">
        <v>201</v>
      </c>
      <c r="D143" s="417"/>
    </row>
    <row r="144" s="434" customFormat="1" ht="17.25" customHeight="1" spans="1:4">
      <c r="A144" s="416"/>
      <c r="B144" s="417"/>
      <c r="C144" s="419" t="s">
        <v>202</v>
      </c>
      <c r="D144" s="417"/>
    </row>
    <row r="145" s="434" customFormat="1" ht="17.25" customHeight="1" spans="1:4">
      <c r="A145" s="416"/>
      <c r="B145" s="417"/>
      <c r="C145" s="419" t="s">
        <v>203</v>
      </c>
      <c r="D145" s="417"/>
    </row>
    <row r="146" s="434" customFormat="1" ht="17.25" customHeight="1" spans="1:4">
      <c r="A146" s="416"/>
      <c r="B146" s="417"/>
      <c r="C146" s="419" t="s">
        <v>204</v>
      </c>
      <c r="D146" s="417"/>
    </row>
    <row r="147" s="434" customFormat="1" ht="17.25" customHeight="1" spans="1:4">
      <c r="A147" s="416"/>
      <c r="B147" s="417"/>
      <c r="C147" s="419" t="s">
        <v>205</v>
      </c>
      <c r="D147" s="417"/>
    </row>
    <row r="148" s="434" customFormat="1" ht="17.25" customHeight="1" spans="1:4">
      <c r="A148" s="416"/>
      <c r="B148" s="417"/>
      <c r="C148" s="419" t="s">
        <v>68</v>
      </c>
      <c r="D148" s="417">
        <f>SUM(D149:D150)</f>
        <v>0</v>
      </c>
    </row>
    <row r="149" s="434" customFormat="1" ht="17.25" customHeight="1" spans="1:4">
      <c r="A149" s="416"/>
      <c r="B149" s="417"/>
      <c r="C149" s="419" t="s">
        <v>206</v>
      </c>
      <c r="D149" s="417"/>
    </row>
    <row r="150" s="434" customFormat="1" ht="17.25" customHeight="1" spans="1:4">
      <c r="A150" s="416"/>
      <c r="B150" s="417"/>
      <c r="C150" s="419" t="s">
        <v>207</v>
      </c>
      <c r="D150" s="417"/>
    </row>
    <row r="151" s="434" customFormat="1" ht="17.25" customHeight="1" spans="1:4">
      <c r="A151" s="416"/>
      <c r="B151" s="417"/>
      <c r="C151" s="418" t="s">
        <v>69</v>
      </c>
      <c r="D151" s="417">
        <f>D152</f>
        <v>0</v>
      </c>
    </row>
    <row r="152" s="434" customFormat="1" ht="17.25" customHeight="1" spans="1:4">
      <c r="A152" s="416"/>
      <c r="B152" s="417"/>
      <c r="C152" s="419" t="s">
        <v>70</v>
      </c>
      <c r="D152" s="417">
        <f>SUM(D153:D157)</f>
        <v>0</v>
      </c>
    </row>
    <row r="153" s="434" customFormat="1" ht="17.25" customHeight="1" spans="1:4">
      <c r="A153" s="416"/>
      <c r="B153" s="417"/>
      <c r="C153" s="419" t="s">
        <v>208</v>
      </c>
      <c r="D153" s="417"/>
    </row>
    <row r="154" s="434" customFormat="1" ht="17.25" customHeight="1" spans="1:4">
      <c r="A154" s="416"/>
      <c r="B154" s="417"/>
      <c r="C154" s="419" t="s">
        <v>209</v>
      </c>
      <c r="D154" s="417"/>
    </row>
    <row r="155" s="434" customFormat="1" ht="17.25" customHeight="1" spans="1:4">
      <c r="A155" s="416"/>
      <c r="B155" s="417"/>
      <c r="C155" s="419" t="s">
        <v>210</v>
      </c>
      <c r="D155" s="417"/>
    </row>
    <row r="156" s="434" customFormat="1" ht="17.25" customHeight="1" spans="1:4">
      <c r="A156" s="416"/>
      <c r="B156" s="417"/>
      <c r="C156" s="419" t="s">
        <v>211</v>
      </c>
      <c r="D156" s="417"/>
    </row>
    <row r="157" s="434" customFormat="1" ht="17.25" customHeight="1" spans="1:4">
      <c r="A157" s="416"/>
      <c r="B157" s="417"/>
      <c r="C157" s="419" t="s">
        <v>212</v>
      </c>
      <c r="D157" s="417"/>
    </row>
    <row r="158" s="434" customFormat="1" ht="17.25" customHeight="1" spans="1:4">
      <c r="A158" s="416"/>
      <c r="B158" s="417"/>
      <c r="C158" s="418" t="s">
        <v>71</v>
      </c>
      <c r="D158" s="417">
        <f>SUM(D159,D160,D169)</f>
        <v>556</v>
      </c>
    </row>
    <row r="159" s="434" customFormat="1" ht="17.25" customHeight="1" spans="1:4">
      <c r="A159" s="416"/>
      <c r="B159" s="417"/>
      <c r="C159" s="419" t="s">
        <v>72</v>
      </c>
      <c r="D159" s="417"/>
    </row>
    <row r="160" s="434" customFormat="1" ht="17.25" customHeight="1" spans="1:4">
      <c r="A160" s="416"/>
      <c r="B160" s="417"/>
      <c r="C160" s="419" t="s">
        <v>73</v>
      </c>
      <c r="D160" s="417">
        <f>SUM(D161:D168)</f>
        <v>0</v>
      </c>
    </row>
    <row r="161" s="434" customFormat="1" ht="17.25" customHeight="1" spans="1:4">
      <c r="A161" s="416"/>
      <c r="B161" s="417"/>
      <c r="C161" s="443" t="s">
        <v>213</v>
      </c>
      <c r="D161" s="417"/>
    </row>
    <row r="162" s="434" customFormat="1" ht="17.25" customHeight="1" spans="1:4">
      <c r="A162" s="416"/>
      <c r="B162" s="417"/>
      <c r="C162" s="419" t="s">
        <v>214</v>
      </c>
      <c r="D162" s="417"/>
    </row>
    <row r="163" s="434" customFormat="1" ht="17.25" customHeight="1" spans="1:4">
      <c r="A163" s="416"/>
      <c r="B163" s="417"/>
      <c r="C163" s="419" t="s">
        <v>215</v>
      </c>
      <c r="D163" s="417"/>
    </row>
    <row r="164" s="434" customFormat="1" ht="17.25" customHeight="1" spans="1:4">
      <c r="A164" s="416"/>
      <c r="B164" s="417"/>
      <c r="C164" s="419" t="s">
        <v>216</v>
      </c>
      <c r="D164" s="417"/>
    </row>
    <row r="165" s="434" customFormat="1" ht="17.25" customHeight="1" spans="1:4">
      <c r="A165" s="416"/>
      <c r="B165" s="417"/>
      <c r="C165" s="419" t="s">
        <v>217</v>
      </c>
      <c r="D165" s="417"/>
    </row>
    <row r="166" s="434" customFormat="1" ht="17.25" customHeight="1" spans="1:4">
      <c r="A166" s="416"/>
      <c r="B166" s="417"/>
      <c r="C166" s="419" t="s">
        <v>218</v>
      </c>
      <c r="D166" s="417"/>
    </row>
    <row r="167" s="434" customFormat="1" ht="17.25" customHeight="1" spans="1:4">
      <c r="A167" s="416"/>
      <c r="B167" s="417"/>
      <c r="C167" s="419" t="s">
        <v>219</v>
      </c>
      <c r="D167" s="417"/>
    </row>
    <row r="168" s="434" customFormat="1" ht="17.25" customHeight="1" spans="1:4">
      <c r="A168" s="416"/>
      <c r="B168" s="417"/>
      <c r="C168" s="419" t="s">
        <v>220</v>
      </c>
      <c r="D168" s="417"/>
    </row>
    <row r="169" s="434" customFormat="1" ht="17.25" customHeight="1" spans="1:4">
      <c r="A169" s="416"/>
      <c r="B169" s="417"/>
      <c r="C169" s="419" t="s">
        <v>74</v>
      </c>
      <c r="D169" s="417">
        <f>SUM(D170:D179)</f>
        <v>556</v>
      </c>
    </row>
    <row r="170" s="434" customFormat="1" ht="17.25" customHeight="1" spans="1:4">
      <c r="A170" s="416"/>
      <c r="B170" s="417"/>
      <c r="C170" s="443" t="s">
        <v>221</v>
      </c>
      <c r="D170" s="417">
        <v>337</v>
      </c>
    </row>
    <row r="171" s="434" customFormat="1" ht="17.25" customHeight="1" spans="1:4">
      <c r="A171" s="416"/>
      <c r="B171" s="417"/>
      <c r="C171" s="419" t="s">
        <v>222</v>
      </c>
      <c r="D171" s="417">
        <v>86</v>
      </c>
    </row>
    <row r="172" s="434" customFormat="1" ht="17.25" customHeight="1" spans="1:4">
      <c r="A172" s="416"/>
      <c r="B172" s="417"/>
      <c r="C172" s="419" t="s">
        <v>223</v>
      </c>
      <c r="D172" s="417">
        <v>114</v>
      </c>
    </row>
    <row r="173" s="434" customFormat="1" ht="17.25" customHeight="1" spans="1:4">
      <c r="A173" s="416"/>
      <c r="B173" s="417"/>
      <c r="C173" s="419" t="s">
        <v>224</v>
      </c>
      <c r="D173" s="417"/>
    </row>
    <row r="174" s="434" customFormat="1" ht="17.25" customHeight="1" spans="1:4">
      <c r="A174" s="416"/>
      <c r="B174" s="417"/>
      <c r="C174" s="419" t="s">
        <v>225</v>
      </c>
      <c r="D174" s="417">
        <v>19</v>
      </c>
    </row>
    <row r="175" s="434" customFormat="1" ht="17.25" customHeight="1" spans="1:4">
      <c r="A175" s="416"/>
      <c r="B175" s="417"/>
      <c r="C175" s="419" t="s">
        <v>226</v>
      </c>
      <c r="D175" s="417"/>
    </row>
    <row r="176" s="434" customFormat="1" ht="17.25" customHeight="1" spans="1:4">
      <c r="A176" s="416"/>
      <c r="B176" s="417"/>
      <c r="C176" s="419" t="s">
        <v>227</v>
      </c>
      <c r="D176" s="417"/>
    </row>
    <row r="177" s="434" customFormat="1" ht="17.25" customHeight="1" spans="1:4">
      <c r="A177" s="416"/>
      <c r="B177" s="417"/>
      <c r="C177" s="419" t="s">
        <v>228</v>
      </c>
      <c r="D177" s="417"/>
    </row>
    <row r="178" s="434" customFormat="1" ht="17.25" customHeight="1" spans="1:4">
      <c r="A178" s="416"/>
      <c r="B178" s="417"/>
      <c r="C178" s="419" t="s">
        <v>229</v>
      </c>
      <c r="D178" s="417"/>
    </row>
    <row r="179" s="434" customFormat="1" ht="17.25" customHeight="1" spans="1:4">
      <c r="A179" s="416"/>
      <c r="B179" s="417"/>
      <c r="C179" s="419" t="s">
        <v>230</v>
      </c>
      <c r="D179" s="417"/>
    </row>
    <row r="180" s="434" customFormat="1" ht="17.25" customHeight="1" spans="1:4">
      <c r="A180" s="416"/>
      <c r="B180" s="417"/>
      <c r="C180" s="418" t="s">
        <v>75</v>
      </c>
      <c r="D180" s="417">
        <v>203</v>
      </c>
    </row>
    <row r="181" s="434" customFormat="1" ht="17.25" customHeight="1" spans="1:4">
      <c r="A181" s="416"/>
      <c r="B181" s="417"/>
      <c r="C181" s="418"/>
      <c r="D181" s="417"/>
    </row>
    <row r="182" s="434" customFormat="1" ht="17.25" customHeight="1" spans="1:4">
      <c r="A182" s="416"/>
      <c r="B182" s="417"/>
      <c r="C182" s="418"/>
      <c r="D182" s="417"/>
    </row>
    <row r="183" s="434" customFormat="1" ht="17.25" customHeight="1" spans="1:4">
      <c r="A183" s="416"/>
      <c r="B183" s="417"/>
      <c r="C183" s="418"/>
      <c r="D183" s="417"/>
    </row>
    <row r="184" s="434" customFormat="1" ht="17.25" customHeight="1" spans="1:4">
      <c r="A184" s="416"/>
      <c r="B184" s="417"/>
      <c r="C184" s="418" t="s">
        <v>76</v>
      </c>
      <c r="D184" s="417"/>
    </row>
    <row r="185" s="434" customFormat="1" ht="17.25" customHeight="1" spans="1:4">
      <c r="A185" s="416"/>
      <c r="B185" s="417"/>
      <c r="C185" s="419"/>
      <c r="D185" s="417"/>
    </row>
    <row r="186" s="434" customFormat="1" ht="17.25" customHeight="1" spans="1:4">
      <c r="A186" s="416"/>
      <c r="B186" s="417"/>
      <c r="C186" s="419"/>
      <c r="D186" s="417"/>
    </row>
    <row r="187" s="434" customFormat="1" ht="17.25" customHeight="1" spans="1:4">
      <c r="A187" s="420" t="s">
        <v>77</v>
      </c>
      <c r="B187" s="417">
        <f>SUM(B6:B17,B23:B24,B27:B29,B33:B36)</f>
        <v>89196</v>
      </c>
      <c r="C187" s="420" t="s">
        <v>78</v>
      </c>
      <c r="D187" s="417">
        <f>SUM(D184,D180,D158,D151,D134,D91,D66,D28,D21,D12,D6)</f>
        <v>16620</v>
      </c>
    </row>
    <row r="188" s="434" customFormat="1" ht="17.25" customHeight="1" spans="1:4">
      <c r="A188" s="444" t="s">
        <v>79</v>
      </c>
      <c r="B188" s="445">
        <f>B189+B192+B193+B195+B196</f>
        <v>599</v>
      </c>
      <c r="C188" s="444" t="s">
        <v>80</v>
      </c>
      <c r="D188" s="417">
        <f>SUM(D189,D192,D193)</f>
        <v>73175</v>
      </c>
    </row>
    <row r="189" s="434" customFormat="1" ht="17.25" customHeight="1" spans="1:4">
      <c r="A189" s="417" t="s">
        <v>81</v>
      </c>
      <c r="B189" s="446">
        <f>SUM(B190:B191)</f>
        <v>114</v>
      </c>
      <c r="C189" s="417" t="s">
        <v>82</v>
      </c>
      <c r="D189" s="417">
        <f>SUM(D190:D191)</f>
        <v>0</v>
      </c>
    </row>
    <row r="190" s="434" customFormat="1" ht="17.25" customHeight="1" spans="1:4">
      <c r="A190" s="417" t="s">
        <v>83</v>
      </c>
      <c r="B190" s="446">
        <v>114</v>
      </c>
      <c r="C190" s="417" t="s">
        <v>84</v>
      </c>
      <c r="D190" s="417"/>
    </row>
    <row r="191" s="434" customFormat="1" ht="17.25" customHeight="1" spans="1:4">
      <c r="A191" s="417" t="s">
        <v>85</v>
      </c>
      <c r="B191" s="446"/>
      <c r="C191" s="417" t="s">
        <v>86</v>
      </c>
      <c r="D191" s="417"/>
    </row>
    <row r="192" s="434" customFormat="1" ht="17.25" customHeight="1" spans="1:4">
      <c r="A192" s="417" t="s">
        <v>87</v>
      </c>
      <c r="B192" s="446">
        <v>485</v>
      </c>
      <c r="C192" s="417" t="s">
        <v>88</v>
      </c>
      <c r="D192" s="417">
        <v>73175</v>
      </c>
    </row>
    <row r="193" s="434" customFormat="1" ht="17.25" customHeight="1" spans="1:4">
      <c r="A193" s="417" t="s">
        <v>89</v>
      </c>
      <c r="B193" s="446"/>
      <c r="C193" s="417" t="s">
        <v>90</v>
      </c>
      <c r="D193" s="417"/>
    </row>
    <row r="194" s="434" customFormat="1" ht="17.25" customHeight="1" spans="1:4">
      <c r="A194" s="417" t="s">
        <v>91</v>
      </c>
      <c r="B194" s="446"/>
      <c r="C194" s="447" t="s">
        <v>92</v>
      </c>
      <c r="D194" s="417"/>
    </row>
    <row r="195" s="434" customFormat="1" ht="17.25" customHeight="1" spans="1:4">
      <c r="A195" s="447" t="s">
        <v>93</v>
      </c>
      <c r="B195" s="446"/>
      <c r="C195" s="447"/>
      <c r="D195" s="417"/>
    </row>
    <row r="196" s="434" customFormat="1" ht="17.25" customHeight="1" spans="1:4">
      <c r="A196" s="447" t="s">
        <v>94</v>
      </c>
      <c r="B196" s="446"/>
      <c r="C196" s="447"/>
      <c r="D196" s="417"/>
    </row>
    <row r="197" s="434" customFormat="1" ht="17.25" customHeight="1" spans="1:4">
      <c r="A197" s="447"/>
      <c r="B197" s="446"/>
      <c r="C197" s="447"/>
      <c r="D197" s="417"/>
    </row>
    <row r="198" s="434" customFormat="1" ht="17.25" customHeight="1" spans="1:4">
      <c r="A198" s="447"/>
      <c r="B198" s="446"/>
      <c r="C198" s="447"/>
      <c r="D198" s="417"/>
    </row>
    <row r="199" s="434" customFormat="1" ht="17.25" customHeight="1" spans="1:4">
      <c r="A199" s="447"/>
      <c r="B199" s="446"/>
      <c r="C199" s="447"/>
      <c r="D199" s="417"/>
    </row>
    <row r="200" s="434" customFormat="1" ht="17.25" customHeight="1" spans="1:4">
      <c r="A200" s="447"/>
      <c r="B200" s="446"/>
      <c r="C200" s="447"/>
      <c r="D200" s="417"/>
    </row>
    <row r="201" s="434" customFormat="1" ht="17.25" customHeight="1" spans="1:4">
      <c r="A201" s="447"/>
      <c r="B201" s="446"/>
      <c r="C201" s="447"/>
      <c r="D201" s="417"/>
    </row>
    <row r="202" s="434" customFormat="1" ht="17.25" customHeight="1" spans="1:4">
      <c r="A202" s="447"/>
      <c r="B202" s="446"/>
      <c r="C202" s="447"/>
      <c r="D202" s="417"/>
    </row>
    <row r="203" s="434" customFormat="1" ht="17.25" customHeight="1" spans="1:4">
      <c r="A203" s="447"/>
      <c r="B203" s="446"/>
      <c r="C203" s="447"/>
      <c r="D203" s="417"/>
    </row>
    <row r="204" s="434" customFormat="1" ht="17.25" customHeight="1" spans="1:4">
      <c r="A204" s="447"/>
      <c r="B204" s="446"/>
      <c r="C204" s="447"/>
      <c r="D204" s="417"/>
    </row>
    <row r="205" s="434" customFormat="1" ht="17.25" customHeight="1" spans="1:4">
      <c r="A205" s="447"/>
      <c r="B205" s="446"/>
      <c r="C205" s="447"/>
      <c r="D205" s="417"/>
    </row>
    <row r="206" s="434" customFormat="1" ht="17.25" customHeight="1" spans="1:4">
      <c r="A206" s="447"/>
      <c r="B206" s="446"/>
      <c r="C206" s="447"/>
      <c r="D206" s="417"/>
    </row>
    <row r="207" s="434" customFormat="1" ht="17.25" customHeight="1" spans="1:4">
      <c r="A207" s="447"/>
      <c r="B207" s="446"/>
      <c r="C207" s="447"/>
      <c r="D207" s="417"/>
    </row>
    <row r="208" s="434" customFormat="1" ht="17.25" customHeight="1" spans="1:4">
      <c r="A208" s="447"/>
      <c r="B208" s="446"/>
      <c r="C208" s="447"/>
      <c r="D208" s="417"/>
    </row>
    <row r="209" s="434" customFormat="1" ht="17.25" customHeight="1" spans="1:4">
      <c r="A209" s="447"/>
      <c r="B209" s="446"/>
      <c r="C209" s="447"/>
      <c r="D209" s="417"/>
    </row>
    <row r="210" s="434" customFormat="1" ht="17.25" customHeight="1" spans="1:4">
      <c r="A210" s="447"/>
      <c r="B210" s="446"/>
      <c r="C210" s="447"/>
      <c r="D210" s="417"/>
    </row>
    <row r="211" s="434" customFormat="1" ht="17.25" customHeight="1" spans="1:4">
      <c r="A211" s="447"/>
      <c r="B211" s="446"/>
      <c r="C211" s="447"/>
      <c r="D211" s="417"/>
    </row>
    <row r="212" s="434" customFormat="1" ht="17.25" customHeight="1" spans="1:4">
      <c r="A212" s="420" t="s">
        <v>95</v>
      </c>
      <c r="B212" s="446">
        <f>B187+B188</f>
        <v>89795</v>
      </c>
      <c r="C212" s="420" t="s">
        <v>96</v>
      </c>
      <c r="D212" s="446">
        <f>D187+D188</f>
        <v>89795</v>
      </c>
    </row>
    <row r="213" s="434" customFormat="1" ht="17.25" customHeight="1"/>
    <row r="214" s="434" customFormat="1" ht="20.1" customHeight="1"/>
    <row r="215" s="434" customFormat="1" ht="20.1" customHeight="1"/>
    <row r="216" s="434" customFormat="1" ht="20.1" customHeight="1"/>
    <row r="217" s="434" customFormat="1" ht="20.1" customHeight="1"/>
    <row r="218" s="434" customFormat="1" ht="20.1" customHeight="1"/>
    <row r="219" s="434" customFormat="1" ht="20.1" customHeight="1"/>
    <row r="220" s="434" customFormat="1" ht="20.1" customHeight="1"/>
    <row r="221" s="434" customFormat="1" ht="20.1" customHeight="1"/>
    <row r="222" s="434" customFormat="1" ht="20.1" customHeight="1"/>
    <row r="223" s="434" customFormat="1" ht="20.1" customHeight="1"/>
    <row r="224" s="434" customFormat="1" ht="20.1" customHeight="1"/>
    <row r="225" s="434" customFormat="1" ht="20.1" customHeight="1"/>
    <row r="226" s="434" customFormat="1" ht="15.75" customHeight="1"/>
    <row r="227" s="434" customFormat="1" ht="20.1" customHeight="1"/>
    <row r="228" s="434" customFormat="1" ht="20.1" customHeight="1"/>
    <row r="229" s="434" customFormat="1" ht="20.1" customHeight="1"/>
    <row r="230" s="434" customFormat="1" ht="20.1" customHeight="1"/>
    <row r="231" s="434" customFormat="1" ht="20.1" customHeight="1"/>
    <row r="232" s="434" customFormat="1" ht="20.1" customHeight="1"/>
    <row r="233" s="434" customFormat="1" ht="20.1" customHeight="1"/>
    <row r="234" s="434" customFormat="1" ht="20.1" customHeight="1"/>
    <row r="235" s="434" customFormat="1" ht="20.1" customHeight="1"/>
    <row r="236" s="434" customFormat="1" ht="20.1" customHeight="1"/>
    <row r="237" s="434" customFormat="1" ht="20.1" customHeight="1"/>
    <row r="238" s="434" customFormat="1" ht="20.1" customHeight="1"/>
    <row r="239" s="434" customFormat="1" ht="20.1" customHeight="1"/>
    <row r="240" s="434" customFormat="1" ht="20.1" customHeight="1"/>
    <row r="241" s="434" customFormat="1" ht="20.1" customHeight="1"/>
    <row r="242" s="434" customFormat="1" ht="20.1" customHeight="1"/>
    <row r="243" s="434" customFormat="1" ht="20.1" customHeight="1"/>
    <row r="244" s="434" customFormat="1" ht="20.1" customHeight="1"/>
    <row r="245" s="434" customFormat="1" ht="20.1" customHeight="1"/>
    <row r="246" s="434" customFormat="1" ht="20.1" customHeight="1"/>
    <row r="247" s="434" customFormat="1" ht="20.1" customHeight="1"/>
    <row r="248" s="434" customFormat="1" ht="20.1" customHeight="1"/>
    <row r="249" s="434" customFormat="1" ht="20.1" customHeight="1"/>
    <row r="250" s="434" customFormat="1" ht="20.1" customHeight="1"/>
    <row r="251" s="434" customFormat="1" ht="20.1" customHeight="1"/>
    <row r="252" s="434" customFormat="1" ht="20.1" customHeight="1"/>
    <row r="253" s="434" customFormat="1" ht="20.1" customHeight="1"/>
    <row r="254" s="434" customFormat="1" ht="20.1" customHeight="1"/>
    <row r="255" s="434" customFormat="1" ht="20.1" customHeight="1"/>
    <row r="256" s="434" customFormat="1" ht="20.1" customHeight="1"/>
    <row r="257" s="434" customFormat="1" ht="20.1" customHeight="1"/>
    <row r="258" s="434" customFormat="1" ht="20.1" customHeight="1"/>
    <row r="259" s="434" customFormat="1" ht="20.1" customHeight="1"/>
    <row r="260" s="434" customFormat="1" ht="20.1" customHeight="1"/>
    <row r="261" s="434" customFormat="1" ht="20.1" customHeight="1"/>
    <row r="262" s="434" customFormat="1" ht="20.1" customHeight="1"/>
    <row r="263" s="434" customFormat="1" ht="20.1" customHeight="1"/>
    <row r="264" s="434" customFormat="1" ht="20.1" customHeight="1"/>
    <row r="265" s="434" customFormat="1" ht="20.1" customHeight="1"/>
    <row r="266" s="434" customFormat="1" ht="20.1" customHeight="1"/>
    <row r="267" s="434" customFormat="1" ht="20.1" customHeight="1"/>
    <row r="268" s="434" customFormat="1" ht="20.1" customHeight="1"/>
    <row r="269" s="434" customFormat="1" ht="20.1" customHeight="1"/>
    <row r="270" s="434" customFormat="1" ht="20.1" customHeight="1"/>
    <row r="271" s="434" customFormat="1" ht="20.1" customHeight="1"/>
    <row r="272" s="434" customFormat="1" ht="20.1" customHeight="1"/>
    <row r="273" s="434" customFormat="1" ht="20.1" customHeight="1"/>
    <row r="274" s="434" customFormat="1" ht="20.1" customHeight="1"/>
    <row r="275" s="434" customFormat="1" ht="20.1" customHeight="1"/>
    <row r="276" s="434" customFormat="1" ht="20.1" customHeight="1"/>
    <row r="277" s="434" customFormat="1" ht="20.1" customHeight="1"/>
    <row r="278" s="434" customFormat="1" ht="20.1" customHeight="1"/>
    <row r="279" s="434" customFormat="1" ht="20.1" customHeight="1"/>
    <row r="280" s="434" customFormat="1" ht="20.1" customHeight="1"/>
    <row r="281" s="434" customFormat="1" ht="20.1" customHeight="1"/>
    <row r="282" s="434" customFormat="1" ht="20.1" customHeight="1"/>
    <row r="283" s="434" customFormat="1" ht="20.1" customHeight="1"/>
  </sheetData>
  <mergeCells count="3">
    <mergeCell ref="A2:D2"/>
    <mergeCell ref="A4:B4"/>
    <mergeCell ref="C4:D4"/>
  </mergeCells>
  <pageMargins left="0.75" right="0.75" top="1" bottom="1" header="0.511805555555556" footer="0.511805555555556"/>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80"/>
  </sheetPr>
  <dimension ref="A1:E38"/>
  <sheetViews>
    <sheetView tabSelected="1" workbookViewId="0">
      <selection activeCell="H5" sqref="H5"/>
    </sheetView>
  </sheetViews>
  <sheetFormatPr defaultColWidth="9" defaultRowHeight="14.25" outlineLevelCol="4"/>
  <cols>
    <col min="1" max="1" width="49.375" style="423" customWidth="1"/>
    <col min="2" max="2" width="15.625" style="423" customWidth="1"/>
    <col min="3" max="3" width="15.5" style="423" customWidth="1"/>
    <col min="4" max="4" width="9" style="424"/>
    <col min="5" max="16384" width="9" style="422"/>
  </cols>
  <sheetData>
    <row r="1" s="422" customFormat="1" spans="1:5">
      <c r="A1" s="425" t="s">
        <v>231</v>
      </c>
      <c r="B1" s="425"/>
      <c r="C1" s="426"/>
      <c r="D1" s="427"/>
      <c r="E1" s="404"/>
    </row>
    <row r="2" s="422" customFormat="1" ht="22.5" spans="1:5">
      <c r="A2" s="428" t="s">
        <v>232</v>
      </c>
      <c r="B2" s="428"/>
      <c r="C2" s="428"/>
      <c r="D2" s="427"/>
      <c r="E2" s="404"/>
    </row>
    <row r="3" s="422" customFormat="1" spans="1:5">
      <c r="A3" s="426" t="s">
        <v>5</v>
      </c>
      <c r="B3" s="426"/>
      <c r="C3" s="429" t="s">
        <v>233</v>
      </c>
      <c r="D3" s="427"/>
      <c r="E3" s="404"/>
    </row>
    <row r="4" s="422" customFormat="1" customHeight="1" spans="1:5">
      <c r="A4" s="430" t="s">
        <v>234</v>
      </c>
      <c r="B4" s="430" t="s">
        <v>235</v>
      </c>
      <c r="C4" s="430" t="s">
        <v>12</v>
      </c>
      <c r="D4" s="427"/>
      <c r="E4" s="404"/>
    </row>
    <row r="5" s="422" customFormat="1" ht="45.75" customHeight="1" spans="1:5">
      <c r="A5" s="430"/>
      <c r="B5" s="430"/>
      <c r="C5" s="430"/>
      <c r="D5" s="427"/>
      <c r="E5" s="404"/>
    </row>
    <row r="6" s="422" customFormat="1" ht="24.95" customHeight="1" spans="1:5">
      <c r="A6" s="431" t="s">
        <v>236</v>
      </c>
      <c r="B6" s="431"/>
      <c r="C6" s="431"/>
      <c r="D6" s="427"/>
      <c r="E6" s="404"/>
    </row>
    <row r="7" s="422" customFormat="1" ht="24.95" customHeight="1" spans="1:5">
      <c r="A7" s="431" t="s">
        <v>237</v>
      </c>
      <c r="B7" s="431"/>
      <c r="C7" s="431"/>
      <c r="D7" s="427"/>
      <c r="E7" s="404"/>
    </row>
    <row r="8" s="422" customFormat="1" ht="24.95" customHeight="1" spans="1:5">
      <c r="A8" s="431" t="s">
        <v>238</v>
      </c>
      <c r="B8" s="431"/>
      <c r="C8" s="431"/>
      <c r="D8" s="427"/>
      <c r="E8" s="404"/>
    </row>
    <row r="9" s="422" customFormat="1" ht="24.95" customHeight="1" spans="1:5">
      <c r="A9" s="431" t="s">
        <v>239</v>
      </c>
      <c r="B9" s="431">
        <v>13</v>
      </c>
      <c r="C9" s="431">
        <v>9</v>
      </c>
      <c r="D9" s="427"/>
      <c r="E9" s="404"/>
    </row>
    <row r="10" s="422" customFormat="1" ht="24.95" customHeight="1" spans="1:5">
      <c r="A10" s="431" t="s">
        <v>240</v>
      </c>
      <c r="B10" s="431"/>
      <c r="C10" s="431"/>
      <c r="D10" s="427"/>
      <c r="E10" s="404"/>
    </row>
    <row r="11" s="422" customFormat="1" ht="24.95" customHeight="1" spans="1:5">
      <c r="A11" s="431" t="s">
        <v>241</v>
      </c>
      <c r="B11" s="431"/>
      <c r="C11" s="431"/>
      <c r="D11" s="427"/>
      <c r="E11" s="404"/>
    </row>
    <row r="12" s="422" customFormat="1" ht="24.95" customHeight="1" spans="1:5">
      <c r="A12" s="431" t="s">
        <v>242</v>
      </c>
      <c r="B12" s="431"/>
      <c r="C12" s="431"/>
      <c r="D12" s="427"/>
      <c r="E12" s="404"/>
    </row>
    <row r="13" s="422" customFormat="1" ht="24.95" customHeight="1" spans="1:5">
      <c r="A13" s="431" t="s">
        <v>243</v>
      </c>
      <c r="B13" s="431"/>
      <c r="C13" s="431"/>
      <c r="D13" s="427"/>
      <c r="E13" s="404"/>
    </row>
    <row r="14" s="422" customFormat="1" ht="24.95" customHeight="1" spans="1:5">
      <c r="A14" s="431" t="s">
        <v>244</v>
      </c>
      <c r="B14" s="431"/>
      <c r="C14" s="431"/>
      <c r="D14" s="427"/>
      <c r="E14" s="404"/>
    </row>
    <row r="15" s="422" customFormat="1" ht="24.95" customHeight="1" spans="1:5">
      <c r="A15" s="431" t="s">
        <v>245</v>
      </c>
      <c r="B15" s="431">
        <v>43</v>
      </c>
      <c r="C15" s="431"/>
      <c r="D15" s="427"/>
      <c r="E15" s="404"/>
    </row>
    <row r="16" s="422" customFormat="1" ht="24.95" customHeight="1" spans="1:5">
      <c r="A16" s="431" t="s">
        <v>246</v>
      </c>
      <c r="B16" s="431"/>
      <c r="C16" s="431">
        <v>71718</v>
      </c>
      <c r="D16" s="427"/>
      <c r="E16" s="404"/>
    </row>
    <row r="17" s="422" customFormat="1" ht="24.95" customHeight="1" spans="1:5">
      <c r="A17" s="431" t="s">
        <v>247</v>
      </c>
      <c r="B17" s="431"/>
      <c r="C17" s="431">
        <v>1265</v>
      </c>
      <c r="D17" s="427"/>
      <c r="E17" s="404"/>
    </row>
    <row r="18" s="422" customFormat="1" ht="24.95" customHeight="1" spans="1:5">
      <c r="A18" s="431" t="s">
        <v>248</v>
      </c>
      <c r="B18" s="431">
        <v>26</v>
      </c>
      <c r="C18" s="431">
        <v>183</v>
      </c>
      <c r="D18" s="427"/>
      <c r="E18" s="404"/>
    </row>
    <row r="19" s="422" customFormat="1" ht="24.95" customHeight="1" spans="1:5">
      <c r="A19" s="431" t="s">
        <v>249</v>
      </c>
      <c r="B19" s="431"/>
      <c r="C19" s="431"/>
      <c r="D19" s="427"/>
      <c r="E19" s="404"/>
    </row>
    <row r="20" s="422" customFormat="1" ht="24.95" customHeight="1" spans="1:5">
      <c r="A20" s="431" t="s">
        <v>250</v>
      </c>
      <c r="B20" s="431">
        <v>1252</v>
      </c>
      <c r="C20" s="431"/>
      <c r="D20" s="427"/>
      <c r="E20" s="404"/>
    </row>
    <row r="21" s="422" customFormat="1" ht="24.95" customHeight="1" spans="1:5">
      <c r="A21" s="431" t="s">
        <v>251</v>
      </c>
      <c r="B21" s="431"/>
      <c r="C21" s="431"/>
      <c r="D21" s="427"/>
      <c r="E21" s="404"/>
    </row>
    <row r="22" s="422" customFormat="1" ht="24.95" customHeight="1" spans="1:5">
      <c r="A22" s="431" t="s">
        <v>252</v>
      </c>
      <c r="B22" s="431">
        <v>11</v>
      </c>
      <c r="C22" s="431"/>
      <c r="D22" s="427"/>
      <c r="E22" s="404"/>
    </row>
    <row r="23" s="422" customFormat="1" ht="24.95" customHeight="1" spans="1:5">
      <c r="A23" s="431" t="s">
        <v>253</v>
      </c>
      <c r="B23" s="431"/>
      <c r="C23" s="431"/>
      <c r="D23" s="427"/>
      <c r="E23" s="404"/>
    </row>
    <row r="24" s="422" customFormat="1" ht="24.95" customHeight="1" spans="1:5">
      <c r="A24" s="431" t="s">
        <v>254</v>
      </c>
      <c r="B24" s="431"/>
      <c r="C24" s="431"/>
      <c r="D24" s="427"/>
      <c r="E24" s="404"/>
    </row>
    <row r="25" s="422" customFormat="1" ht="24.95" customHeight="1" spans="1:5">
      <c r="A25" s="431" t="s">
        <v>255</v>
      </c>
      <c r="B25" s="431"/>
      <c r="C25" s="431"/>
      <c r="D25" s="427"/>
      <c r="E25" s="404"/>
    </row>
    <row r="26" s="422" customFormat="1" ht="24.95" customHeight="1" spans="1:5">
      <c r="A26" s="431" t="s">
        <v>256</v>
      </c>
      <c r="B26" s="431"/>
      <c r="C26" s="431"/>
      <c r="D26" s="427"/>
      <c r="E26" s="404"/>
    </row>
    <row r="27" s="422" customFormat="1" ht="24.95" customHeight="1" spans="1:5">
      <c r="A27" s="432"/>
      <c r="B27" s="431"/>
      <c r="C27" s="431"/>
      <c r="D27" s="427"/>
      <c r="E27" s="404"/>
    </row>
    <row r="28" s="422" customFormat="1" ht="19.5" customHeight="1" spans="1:5">
      <c r="A28" s="431"/>
      <c r="B28" s="431"/>
      <c r="C28" s="431"/>
      <c r="D28" s="427"/>
      <c r="E28" s="404"/>
    </row>
    <row r="29" s="422" customFormat="1" ht="24.95" customHeight="1" spans="1:5">
      <c r="A29" s="433" t="s">
        <v>257</v>
      </c>
      <c r="B29" s="433">
        <f>SUM(B6:B26)</f>
        <v>1345</v>
      </c>
      <c r="C29" s="433">
        <f>SUM(C6:C26)</f>
        <v>73175</v>
      </c>
      <c r="D29" s="427"/>
      <c r="E29" s="404"/>
    </row>
    <row r="30" s="422" customFormat="1" spans="1:5">
      <c r="A30" s="426"/>
      <c r="B30" s="426"/>
      <c r="C30" s="426"/>
      <c r="D30" s="427"/>
      <c r="E30" s="404"/>
    </row>
    <row r="31" s="422" customFormat="1" spans="1:5">
      <c r="A31" s="426"/>
      <c r="B31" s="426"/>
      <c r="C31" s="426"/>
      <c r="D31" s="427"/>
      <c r="E31" s="404"/>
    </row>
    <row r="32" s="422" customFormat="1" spans="1:5">
      <c r="A32" s="426"/>
      <c r="B32" s="426"/>
      <c r="C32" s="426"/>
      <c r="D32" s="427"/>
      <c r="E32" s="404"/>
    </row>
    <row r="33" s="422" customFormat="1" spans="1:5">
      <c r="A33" s="426"/>
      <c r="B33" s="426"/>
      <c r="C33" s="426"/>
      <c r="D33" s="427"/>
      <c r="E33" s="404"/>
    </row>
    <row r="34" s="422" customFormat="1" spans="1:5">
      <c r="A34" s="426"/>
      <c r="B34" s="426"/>
      <c r="C34" s="426"/>
      <c r="D34" s="427"/>
      <c r="E34" s="404"/>
    </row>
    <row r="35" s="422" customFormat="1" spans="1:5">
      <c r="A35" s="426"/>
      <c r="B35" s="426"/>
      <c r="C35" s="426"/>
      <c r="D35" s="427"/>
      <c r="E35" s="404"/>
    </row>
    <row r="36" s="422" customFormat="1" spans="1:5">
      <c r="A36" s="426"/>
      <c r="B36" s="426"/>
      <c r="C36" s="426"/>
      <c r="D36" s="427"/>
      <c r="E36" s="404"/>
    </row>
    <row r="37" s="422" customFormat="1" spans="1:5">
      <c r="A37" s="426"/>
      <c r="B37" s="426"/>
      <c r="C37" s="426"/>
      <c r="D37" s="427"/>
      <c r="E37" s="404"/>
    </row>
    <row r="38" s="422" customFormat="1" spans="1:5">
      <c r="A38" s="426"/>
      <c r="B38" s="426"/>
      <c r="C38" s="426"/>
      <c r="D38" s="427"/>
      <c r="E38" s="404"/>
    </row>
  </sheetData>
  <mergeCells count="4">
    <mergeCell ref="A2:C2"/>
    <mergeCell ref="A4:A5"/>
    <mergeCell ref="B4:B5"/>
    <mergeCell ref="C4:C5"/>
  </mergeCells>
  <pageMargins left="0.75" right="0.75" top="1" bottom="1" header="0.511805555555556" footer="0.511805555555556"/>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80"/>
  </sheetPr>
  <dimension ref="A1:G70"/>
  <sheetViews>
    <sheetView topLeftCell="A43" workbookViewId="0">
      <selection activeCell="F52" sqref="F52"/>
    </sheetView>
  </sheetViews>
  <sheetFormatPr defaultColWidth="9" defaultRowHeight="14.25" outlineLevelCol="6"/>
  <cols>
    <col min="1" max="1" width="56.25" style="404" customWidth="1"/>
    <col min="2" max="3" width="15.625" style="404" customWidth="1"/>
    <col min="4" max="4" width="21.125" style="404" customWidth="1"/>
    <col min="5" max="6" width="15.625" style="404" customWidth="1"/>
    <col min="7" max="7" width="18.125" style="404" customWidth="1"/>
    <col min="8" max="16384" width="9" style="404"/>
  </cols>
  <sheetData>
    <row r="1" s="404" customFormat="1" spans="1:1">
      <c r="A1" s="406" t="s">
        <v>258</v>
      </c>
    </row>
    <row r="2" s="404" customFormat="1" ht="20.25" spans="1:7">
      <c r="A2" s="407" t="s">
        <v>259</v>
      </c>
      <c r="B2" s="407"/>
      <c r="C2" s="407"/>
      <c r="D2" s="407"/>
      <c r="E2" s="407"/>
      <c r="F2" s="407"/>
      <c r="G2" s="407"/>
    </row>
    <row r="3" s="404" customFormat="1" ht="18" customHeight="1" spans="1:7">
      <c r="A3" s="406"/>
      <c r="G3" s="408" t="s">
        <v>7</v>
      </c>
    </row>
    <row r="4" s="405" customFormat="1" ht="31.5" customHeight="1" spans="1:7">
      <c r="A4" s="409" t="s">
        <v>260</v>
      </c>
      <c r="B4" s="409" t="s">
        <v>261</v>
      </c>
      <c r="C4" s="409" t="s">
        <v>262</v>
      </c>
      <c r="D4" s="410" t="s">
        <v>263</v>
      </c>
      <c r="E4" s="410" t="s">
        <v>264</v>
      </c>
      <c r="F4" s="411" t="s">
        <v>265</v>
      </c>
      <c r="G4" s="409" t="s">
        <v>266</v>
      </c>
    </row>
    <row r="5" s="405" customFormat="1" ht="27.75" customHeight="1" spans="1:7">
      <c r="A5" s="412"/>
      <c r="B5" s="412"/>
      <c r="C5" s="412"/>
      <c r="D5" s="413"/>
      <c r="E5" s="414"/>
      <c r="F5" s="415"/>
      <c r="G5" s="412"/>
    </row>
    <row r="6" s="404" customFormat="1" ht="18.4" customHeight="1" spans="1:7">
      <c r="A6" s="416" t="s">
        <v>15</v>
      </c>
      <c r="B6" s="417">
        <f t="shared" ref="B6:B49" si="0">SUM(C6:G6)</f>
        <v>0</v>
      </c>
      <c r="C6" s="417">
        <f t="shared" ref="C6:G6" si="1">C7</f>
        <v>0</v>
      </c>
      <c r="D6" s="417">
        <f t="shared" si="1"/>
        <v>0</v>
      </c>
      <c r="E6" s="417">
        <f t="shared" si="1"/>
        <v>0</v>
      </c>
      <c r="F6" s="417">
        <f t="shared" si="1"/>
        <v>0</v>
      </c>
      <c r="G6" s="417">
        <f t="shared" si="1"/>
        <v>0</v>
      </c>
    </row>
    <row r="7" s="404" customFormat="1" ht="18.4" customHeight="1" spans="1:7">
      <c r="A7" s="418" t="s">
        <v>17</v>
      </c>
      <c r="B7" s="417">
        <f t="shared" si="0"/>
        <v>0</v>
      </c>
      <c r="C7" s="417"/>
      <c r="D7" s="417"/>
      <c r="E7" s="417"/>
      <c r="F7" s="417"/>
      <c r="G7" s="417"/>
    </row>
    <row r="8" s="404" customFormat="1" ht="18.4" customHeight="1" spans="1:7">
      <c r="A8" s="416" t="s">
        <v>19</v>
      </c>
      <c r="B8" s="417">
        <f t="shared" si="0"/>
        <v>0</v>
      </c>
      <c r="C8" s="417">
        <f t="shared" ref="C8:G8" si="2">SUM(C9:C10)</f>
        <v>0</v>
      </c>
      <c r="D8" s="417">
        <f t="shared" si="2"/>
        <v>0</v>
      </c>
      <c r="E8" s="417">
        <f t="shared" si="2"/>
        <v>0</v>
      </c>
      <c r="F8" s="417">
        <f t="shared" si="2"/>
        <v>0</v>
      </c>
      <c r="G8" s="417">
        <f t="shared" si="2"/>
        <v>0</v>
      </c>
    </row>
    <row r="9" s="404" customFormat="1" ht="18.4" customHeight="1" spans="1:7">
      <c r="A9" s="418" t="s">
        <v>21</v>
      </c>
      <c r="B9" s="417">
        <f t="shared" si="0"/>
        <v>0</v>
      </c>
      <c r="C9" s="417"/>
      <c r="D9" s="417"/>
      <c r="E9" s="417"/>
      <c r="F9" s="417"/>
      <c r="G9" s="417"/>
    </row>
    <row r="10" s="404" customFormat="1" ht="18.4" customHeight="1" spans="1:7">
      <c r="A10" s="418" t="s">
        <v>23</v>
      </c>
      <c r="B10" s="417">
        <f t="shared" si="0"/>
        <v>0</v>
      </c>
      <c r="C10" s="417"/>
      <c r="D10" s="417"/>
      <c r="E10" s="417"/>
      <c r="F10" s="417"/>
      <c r="G10" s="417"/>
    </row>
    <row r="11" s="404" customFormat="1" ht="18.4" customHeight="1" spans="1:7">
      <c r="A11" s="416" t="s">
        <v>25</v>
      </c>
      <c r="B11" s="417">
        <f t="shared" si="0"/>
        <v>0</v>
      </c>
      <c r="C11" s="417">
        <f t="shared" ref="C11:G11" si="3">SUM(C12:C13)</f>
        <v>0</v>
      </c>
      <c r="D11" s="417">
        <f t="shared" si="3"/>
        <v>0</v>
      </c>
      <c r="E11" s="417">
        <f t="shared" si="3"/>
        <v>0</v>
      </c>
      <c r="F11" s="417">
        <f t="shared" si="3"/>
        <v>0</v>
      </c>
      <c r="G11" s="417">
        <f t="shared" si="3"/>
        <v>0</v>
      </c>
    </row>
    <row r="12" s="404" customFormat="1" ht="18.4" customHeight="1" spans="1:7">
      <c r="A12" s="416" t="s">
        <v>27</v>
      </c>
      <c r="B12" s="417">
        <f t="shared" si="0"/>
        <v>0</v>
      </c>
      <c r="C12" s="417"/>
      <c r="D12" s="417"/>
      <c r="E12" s="417"/>
      <c r="F12" s="417"/>
      <c r="G12" s="417"/>
    </row>
    <row r="13" s="404" customFormat="1" ht="18.4" customHeight="1" spans="1:7">
      <c r="A13" s="416" t="s">
        <v>29</v>
      </c>
      <c r="B13" s="417">
        <f t="shared" si="0"/>
        <v>0</v>
      </c>
      <c r="C13" s="417"/>
      <c r="D13" s="417"/>
      <c r="E13" s="417"/>
      <c r="F13" s="417"/>
      <c r="G13" s="417"/>
    </row>
    <row r="14" s="404" customFormat="1" ht="18.4" customHeight="1" spans="1:7">
      <c r="A14" s="416" t="s">
        <v>31</v>
      </c>
      <c r="B14" s="417">
        <f t="shared" si="0"/>
        <v>15861</v>
      </c>
      <c r="C14" s="417">
        <f t="shared" ref="C14:G14" si="4">SUM(C15:C21)</f>
        <v>15417</v>
      </c>
      <c r="D14" s="417">
        <f t="shared" si="4"/>
        <v>0</v>
      </c>
      <c r="E14" s="417">
        <f t="shared" si="4"/>
        <v>444</v>
      </c>
      <c r="F14" s="417">
        <f t="shared" si="4"/>
        <v>0</v>
      </c>
      <c r="G14" s="417">
        <f t="shared" si="4"/>
        <v>0</v>
      </c>
    </row>
    <row r="15" s="404" customFormat="1" ht="18.4" customHeight="1" spans="1:7">
      <c r="A15" s="416" t="s">
        <v>33</v>
      </c>
      <c r="B15" s="417">
        <f t="shared" si="0"/>
        <v>14900</v>
      </c>
      <c r="C15" s="417">
        <v>14900</v>
      </c>
      <c r="D15" s="417"/>
      <c r="E15" s="417"/>
      <c r="F15" s="417"/>
      <c r="G15" s="417"/>
    </row>
    <row r="16" s="404" customFormat="1" ht="18.4" customHeight="1" spans="1:7">
      <c r="A16" s="416" t="s">
        <v>35</v>
      </c>
      <c r="B16" s="417">
        <f t="shared" si="0"/>
        <v>245</v>
      </c>
      <c r="C16" s="417">
        <v>245</v>
      </c>
      <c r="D16" s="417"/>
      <c r="E16" s="417"/>
      <c r="F16" s="417"/>
      <c r="G16" s="417"/>
    </row>
    <row r="17" s="404" customFormat="1" ht="18.4" customHeight="1" spans="1:7">
      <c r="A17" s="416" t="s">
        <v>37</v>
      </c>
      <c r="B17" s="417">
        <f t="shared" si="0"/>
        <v>0</v>
      </c>
      <c r="C17" s="417"/>
      <c r="D17" s="417"/>
      <c r="E17" s="417"/>
      <c r="F17" s="417"/>
      <c r="G17" s="417"/>
    </row>
    <row r="18" s="404" customFormat="1" ht="18.4" customHeight="1" spans="1:7">
      <c r="A18" s="416" t="s">
        <v>39</v>
      </c>
      <c r="B18" s="417">
        <f t="shared" si="0"/>
        <v>444</v>
      </c>
      <c r="C18" s="417"/>
      <c r="D18" s="417"/>
      <c r="E18" s="417">
        <v>444</v>
      </c>
      <c r="F18" s="417"/>
      <c r="G18" s="417"/>
    </row>
    <row r="19" s="404" customFormat="1" ht="18.4" customHeight="1" spans="1:7">
      <c r="A19" s="416" t="s">
        <v>41</v>
      </c>
      <c r="B19" s="417">
        <f t="shared" si="0"/>
        <v>0</v>
      </c>
      <c r="C19" s="417"/>
      <c r="D19" s="417"/>
      <c r="E19" s="417"/>
      <c r="F19" s="417"/>
      <c r="G19" s="417"/>
    </row>
    <row r="20" s="404" customFormat="1" ht="18.4" customHeight="1" spans="1:7">
      <c r="A20" s="416" t="s">
        <v>43</v>
      </c>
      <c r="B20" s="417">
        <f t="shared" si="0"/>
        <v>200</v>
      </c>
      <c r="C20" s="417">
        <v>200</v>
      </c>
      <c r="D20" s="417"/>
      <c r="E20" s="417"/>
      <c r="F20" s="417"/>
      <c r="G20" s="417"/>
    </row>
    <row r="21" s="404" customFormat="1" ht="18.4" customHeight="1" spans="1:7">
      <c r="A21" s="416" t="s">
        <v>45</v>
      </c>
      <c r="B21" s="417">
        <f t="shared" si="0"/>
        <v>72</v>
      </c>
      <c r="C21" s="417">
        <v>72</v>
      </c>
      <c r="D21" s="417"/>
      <c r="E21" s="417"/>
      <c r="F21" s="417"/>
      <c r="G21" s="417"/>
    </row>
    <row r="22" s="404" customFormat="1" ht="18.4" customHeight="1" spans="1:7">
      <c r="A22" s="416" t="s">
        <v>47</v>
      </c>
      <c r="B22" s="417">
        <f t="shared" si="0"/>
        <v>0</v>
      </c>
      <c r="C22" s="417">
        <f t="shared" ref="C22:G22" si="5">SUM(C23:C27)</f>
        <v>0</v>
      </c>
      <c r="D22" s="417">
        <f t="shared" si="5"/>
        <v>0</v>
      </c>
      <c r="E22" s="417">
        <f t="shared" si="5"/>
        <v>0</v>
      </c>
      <c r="F22" s="417">
        <f t="shared" si="5"/>
        <v>0</v>
      </c>
      <c r="G22" s="417">
        <f t="shared" si="5"/>
        <v>0</v>
      </c>
    </row>
    <row r="23" s="404" customFormat="1" ht="18.4" customHeight="1" spans="1:7">
      <c r="A23" s="419" t="s">
        <v>49</v>
      </c>
      <c r="B23" s="417">
        <f t="shared" si="0"/>
        <v>0</v>
      </c>
      <c r="C23" s="417"/>
      <c r="D23" s="417"/>
      <c r="E23" s="417"/>
      <c r="F23" s="417"/>
      <c r="G23" s="417"/>
    </row>
    <row r="24" s="404" customFormat="1" ht="18.4" customHeight="1" spans="1:7">
      <c r="A24" s="419" t="s">
        <v>51</v>
      </c>
      <c r="B24" s="417">
        <f t="shared" si="0"/>
        <v>0</v>
      </c>
      <c r="C24" s="417"/>
      <c r="D24" s="417"/>
      <c r="E24" s="417"/>
      <c r="F24" s="417"/>
      <c r="G24" s="417"/>
    </row>
    <row r="25" s="404" customFormat="1" ht="18.4" customHeight="1" spans="1:7">
      <c r="A25" s="419" t="s">
        <v>53</v>
      </c>
      <c r="B25" s="417">
        <f t="shared" si="0"/>
        <v>0</v>
      </c>
      <c r="C25" s="417"/>
      <c r="D25" s="417"/>
      <c r="E25" s="417"/>
      <c r="F25" s="417"/>
      <c r="G25" s="417"/>
    </row>
    <row r="26" s="404" customFormat="1" ht="18.4" customHeight="1" spans="1:7">
      <c r="A26" s="419" t="s">
        <v>55</v>
      </c>
      <c r="B26" s="417">
        <f t="shared" si="0"/>
        <v>0</v>
      </c>
      <c r="C26" s="417"/>
      <c r="D26" s="417"/>
      <c r="E26" s="417"/>
      <c r="F26" s="417"/>
      <c r="G26" s="417"/>
    </row>
    <row r="27" s="404" customFormat="1" ht="18.4" customHeight="1" spans="1:7">
      <c r="A27" s="419" t="s">
        <v>56</v>
      </c>
      <c r="B27" s="417">
        <f t="shared" si="0"/>
        <v>0</v>
      </c>
      <c r="C27" s="417"/>
      <c r="D27" s="417"/>
      <c r="E27" s="417"/>
      <c r="F27" s="417"/>
      <c r="G27" s="417"/>
    </row>
    <row r="28" s="404" customFormat="1" ht="18.4" customHeight="1" spans="1:7">
      <c r="A28" s="418" t="s">
        <v>57</v>
      </c>
      <c r="B28" s="417">
        <f t="shared" si="0"/>
        <v>0</v>
      </c>
      <c r="C28" s="417">
        <f t="shared" ref="C28:G28" si="6">SUM(C29:C35)</f>
        <v>0</v>
      </c>
      <c r="D28" s="417">
        <f t="shared" si="6"/>
        <v>0</v>
      </c>
      <c r="E28" s="417">
        <f t="shared" si="6"/>
        <v>0</v>
      </c>
      <c r="F28" s="417">
        <f t="shared" si="6"/>
        <v>0</v>
      </c>
      <c r="G28" s="417">
        <f t="shared" si="6"/>
        <v>0</v>
      </c>
    </row>
    <row r="29" s="404" customFormat="1" ht="18.4" customHeight="1" spans="1:7">
      <c r="A29" s="418" t="s">
        <v>58</v>
      </c>
      <c r="B29" s="417">
        <f t="shared" si="0"/>
        <v>0</v>
      </c>
      <c r="C29" s="417"/>
      <c r="D29" s="417"/>
      <c r="E29" s="417"/>
      <c r="F29" s="417"/>
      <c r="G29" s="417"/>
    </row>
    <row r="30" s="404" customFormat="1" ht="18.4" customHeight="1" spans="1:7">
      <c r="A30" s="419" t="s">
        <v>59</v>
      </c>
      <c r="B30" s="417">
        <f t="shared" si="0"/>
        <v>0</v>
      </c>
      <c r="C30" s="417"/>
      <c r="D30" s="417"/>
      <c r="E30" s="417"/>
      <c r="F30" s="417"/>
      <c r="G30" s="417"/>
    </row>
    <row r="31" s="404" customFormat="1" ht="18.4" customHeight="1" spans="1:7">
      <c r="A31" s="419" t="s">
        <v>60</v>
      </c>
      <c r="B31" s="417">
        <f t="shared" si="0"/>
        <v>0</v>
      </c>
      <c r="C31" s="417"/>
      <c r="D31" s="417"/>
      <c r="E31" s="417"/>
      <c r="F31" s="417"/>
      <c r="G31" s="417"/>
    </row>
    <row r="32" s="404" customFormat="1" ht="18.4" customHeight="1" spans="1:7">
      <c r="A32" s="419" t="s">
        <v>61</v>
      </c>
      <c r="B32" s="417">
        <f t="shared" si="0"/>
        <v>0</v>
      </c>
      <c r="C32" s="417"/>
      <c r="D32" s="417"/>
      <c r="E32" s="417"/>
      <c r="F32" s="417"/>
      <c r="G32" s="417"/>
    </row>
    <row r="33" s="404" customFormat="1" ht="18.4" customHeight="1" spans="1:7">
      <c r="A33" s="419" t="s">
        <v>62</v>
      </c>
      <c r="B33" s="417">
        <f t="shared" si="0"/>
        <v>0</v>
      </c>
      <c r="C33" s="417"/>
      <c r="D33" s="417"/>
      <c r="E33" s="417"/>
      <c r="F33" s="417"/>
      <c r="G33" s="417"/>
    </row>
    <row r="34" s="404" customFormat="1" ht="18.4" customHeight="1" spans="1:7">
      <c r="A34" s="419" t="s">
        <v>63</v>
      </c>
      <c r="B34" s="417">
        <f t="shared" si="0"/>
        <v>0</v>
      </c>
      <c r="C34" s="417"/>
      <c r="D34" s="417"/>
      <c r="E34" s="417"/>
      <c r="F34" s="417"/>
      <c r="G34" s="417"/>
    </row>
    <row r="35" s="404" customFormat="1" ht="18.4" customHeight="1" spans="1:7">
      <c r="A35" s="419" t="s">
        <v>64</v>
      </c>
      <c r="B35" s="417">
        <f t="shared" si="0"/>
        <v>0</v>
      </c>
      <c r="C35" s="417"/>
      <c r="D35" s="417"/>
      <c r="E35" s="417"/>
      <c r="F35" s="417"/>
      <c r="G35" s="417"/>
    </row>
    <row r="36" s="404" customFormat="1" ht="18.4" customHeight="1" spans="1:7">
      <c r="A36" s="418" t="s">
        <v>65</v>
      </c>
      <c r="B36" s="417">
        <f t="shared" si="0"/>
        <v>0</v>
      </c>
      <c r="C36" s="417">
        <f t="shared" ref="C36:G36" si="7">SUM(C37:C39)</f>
        <v>0</v>
      </c>
      <c r="D36" s="417">
        <f t="shared" si="7"/>
        <v>0</v>
      </c>
      <c r="E36" s="417">
        <f t="shared" si="7"/>
        <v>0</v>
      </c>
      <c r="F36" s="417">
        <f t="shared" si="7"/>
        <v>0</v>
      </c>
      <c r="G36" s="417">
        <f t="shared" si="7"/>
        <v>0</v>
      </c>
    </row>
    <row r="37" s="404" customFormat="1" ht="18.4" customHeight="1" spans="1:7">
      <c r="A37" s="419" t="s">
        <v>66</v>
      </c>
      <c r="B37" s="417">
        <f t="shared" si="0"/>
        <v>0</v>
      </c>
      <c r="C37" s="417"/>
      <c r="D37" s="417"/>
      <c r="E37" s="417"/>
      <c r="F37" s="417"/>
      <c r="G37" s="417"/>
    </row>
    <row r="38" s="404" customFormat="1" ht="18.4" customHeight="1" spans="1:7">
      <c r="A38" s="419" t="s">
        <v>67</v>
      </c>
      <c r="B38" s="417">
        <f t="shared" si="0"/>
        <v>0</v>
      </c>
      <c r="C38" s="417"/>
      <c r="D38" s="417"/>
      <c r="E38" s="417"/>
      <c r="F38" s="417"/>
      <c r="G38" s="417"/>
    </row>
    <row r="39" s="404" customFormat="1" ht="18.4" customHeight="1" spans="1:7">
      <c r="A39" s="419" t="s">
        <v>68</v>
      </c>
      <c r="B39" s="417">
        <f t="shared" si="0"/>
        <v>0</v>
      </c>
      <c r="C39" s="417">
        <f t="shared" ref="C39:G39" si="8">SUM(C40:C41)</f>
        <v>0</v>
      </c>
      <c r="D39" s="417">
        <f t="shared" si="8"/>
        <v>0</v>
      </c>
      <c r="E39" s="417">
        <f t="shared" si="8"/>
        <v>0</v>
      </c>
      <c r="F39" s="417">
        <f t="shared" si="8"/>
        <v>0</v>
      </c>
      <c r="G39" s="417">
        <f t="shared" si="8"/>
        <v>0</v>
      </c>
    </row>
    <row r="40" s="404" customFormat="1" ht="18.4" customHeight="1" spans="1:7">
      <c r="A40" s="419" t="s">
        <v>206</v>
      </c>
      <c r="B40" s="417">
        <f t="shared" si="0"/>
        <v>0</v>
      </c>
      <c r="C40" s="417"/>
      <c r="D40" s="417"/>
      <c r="E40" s="417"/>
      <c r="F40" s="417"/>
      <c r="G40" s="417"/>
    </row>
    <row r="41" s="404" customFormat="1" ht="18.4" customHeight="1" spans="1:7">
      <c r="A41" s="419" t="s">
        <v>207</v>
      </c>
      <c r="B41" s="417">
        <f t="shared" si="0"/>
        <v>0</v>
      </c>
      <c r="C41" s="417"/>
      <c r="D41" s="417"/>
      <c r="E41" s="417"/>
      <c r="F41" s="417"/>
      <c r="G41" s="417"/>
    </row>
    <row r="42" s="404" customFormat="1" ht="18.4" customHeight="1" spans="1:7">
      <c r="A42" s="418" t="s">
        <v>69</v>
      </c>
      <c r="B42" s="417">
        <f t="shared" si="0"/>
        <v>0</v>
      </c>
      <c r="C42" s="417">
        <f t="shared" ref="C42:G42" si="9">C43</f>
        <v>0</v>
      </c>
      <c r="D42" s="417">
        <f t="shared" si="9"/>
        <v>0</v>
      </c>
      <c r="E42" s="417">
        <f t="shared" si="9"/>
        <v>0</v>
      </c>
      <c r="F42" s="417">
        <f t="shared" si="9"/>
        <v>0</v>
      </c>
      <c r="G42" s="417">
        <f t="shared" si="9"/>
        <v>0</v>
      </c>
    </row>
    <row r="43" s="404" customFormat="1" ht="18.4" customHeight="1" spans="1:7">
      <c r="A43" s="419" t="s">
        <v>70</v>
      </c>
      <c r="B43" s="417">
        <f t="shared" si="0"/>
        <v>0</v>
      </c>
      <c r="C43" s="417"/>
      <c r="D43" s="417"/>
      <c r="E43" s="417"/>
      <c r="F43" s="417"/>
      <c r="G43" s="417"/>
    </row>
    <row r="44" s="404" customFormat="1" ht="18.4" customHeight="1" spans="1:7">
      <c r="A44" s="418" t="s">
        <v>71</v>
      </c>
      <c r="B44" s="417">
        <f t="shared" si="0"/>
        <v>556</v>
      </c>
      <c r="C44" s="417">
        <f t="shared" ref="C44:G44" si="10">SUM(C45:C47)</f>
        <v>401</v>
      </c>
      <c r="D44" s="417">
        <f t="shared" si="10"/>
        <v>114</v>
      </c>
      <c r="E44" s="417">
        <f t="shared" si="10"/>
        <v>41</v>
      </c>
      <c r="F44" s="417">
        <f t="shared" si="10"/>
        <v>0</v>
      </c>
      <c r="G44" s="417">
        <f t="shared" si="10"/>
        <v>0</v>
      </c>
    </row>
    <row r="45" s="404" customFormat="1" ht="18.4" customHeight="1" spans="1:7">
      <c r="A45" s="419" t="s">
        <v>72</v>
      </c>
      <c r="B45" s="417">
        <f t="shared" si="0"/>
        <v>0</v>
      </c>
      <c r="C45" s="417"/>
      <c r="D45" s="417"/>
      <c r="E45" s="417"/>
      <c r="F45" s="417"/>
      <c r="G45" s="417"/>
    </row>
    <row r="46" s="404" customFormat="1" ht="18.4" customHeight="1" spans="1:7">
      <c r="A46" s="419" t="s">
        <v>73</v>
      </c>
      <c r="B46" s="417">
        <f t="shared" si="0"/>
        <v>0</v>
      </c>
      <c r="C46" s="417"/>
      <c r="D46" s="417"/>
      <c r="E46" s="417"/>
      <c r="F46" s="417"/>
      <c r="G46" s="417"/>
    </row>
    <row r="47" s="404" customFormat="1" ht="18.4" customHeight="1" spans="1:7">
      <c r="A47" s="419" t="s">
        <v>74</v>
      </c>
      <c r="B47" s="417">
        <f t="shared" si="0"/>
        <v>556</v>
      </c>
      <c r="C47" s="417">
        <v>401</v>
      </c>
      <c r="D47" s="417">
        <v>114</v>
      </c>
      <c r="E47" s="417">
        <v>41</v>
      </c>
      <c r="F47" s="417"/>
      <c r="G47" s="417"/>
    </row>
    <row r="48" s="404" customFormat="1" ht="18.4" customHeight="1" spans="1:7">
      <c r="A48" s="418" t="s">
        <v>75</v>
      </c>
      <c r="B48" s="417">
        <f t="shared" si="0"/>
        <v>203</v>
      </c>
      <c r="C48" s="417">
        <v>203</v>
      </c>
      <c r="D48" s="417"/>
      <c r="E48" s="417"/>
      <c r="F48" s="417"/>
      <c r="G48" s="417"/>
    </row>
    <row r="49" s="404" customFormat="1" ht="18.4" customHeight="1" spans="1:7">
      <c r="A49" s="418" t="s">
        <v>76</v>
      </c>
      <c r="B49" s="417">
        <f t="shared" si="0"/>
        <v>0</v>
      </c>
      <c r="C49" s="417"/>
      <c r="D49" s="417"/>
      <c r="E49" s="417"/>
      <c r="F49" s="417"/>
      <c r="G49" s="417"/>
    </row>
    <row r="50" s="404" customFormat="1" ht="18.4" customHeight="1" spans="1:7">
      <c r="A50" s="418"/>
      <c r="B50" s="417"/>
      <c r="C50" s="417"/>
      <c r="D50" s="417"/>
      <c r="E50" s="417"/>
      <c r="F50" s="417"/>
      <c r="G50" s="417"/>
    </row>
    <row r="51" s="404" customFormat="1" ht="18.4" customHeight="1" spans="1:7">
      <c r="A51" s="418"/>
      <c r="B51" s="417"/>
      <c r="C51" s="417"/>
      <c r="D51" s="417"/>
      <c r="E51" s="417"/>
      <c r="F51" s="417"/>
      <c r="G51" s="417"/>
    </row>
    <row r="52" s="404" customFormat="1" ht="18.4" customHeight="1" spans="1:7">
      <c r="A52" s="418"/>
      <c r="B52" s="417"/>
      <c r="C52" s="417"/>
      <c r="D52" s="417"/>
      <c r="E52" s="417"/>
      <c r="F52" s="417"/>
      <c r="G52" s="417"/>
    </row>
    <row r="53" s="404" customFormat="1" ht="18.4" customHeight="1" spans="1:7">
      <c r="A53" s="418"/>
      <c r="B53" s="417"/>
      <c r="C53" s="417"/>
      <c r="D53" s="417"/>
      <c r="E53" s="417"/>
      <c r="F53" s="417"/>
      <c r="G53" s="417"/>
    </row>
    <row r="54" s="404" customFormat="1" ht="18.4" customHeight="1" spans="1:7">
      <c r="A54" s="418"/>
      <c r="B54" s="417"/>
      <c r="C54" s="417"/>
      <c r="D54" s="417"/>
      <c r="E54" s="417"/>
      <c r="F54" s="417"/>
      <c r="G54" s="417"/>
    </row>
    <row r="55" s="404" customFormat="1" ht="18.4" customHeight="1" spans="1:7">
      <c r="A55" s="418"/>
      <c r="B55" s="417"/>
      <c r="C55" s="417"/>
      <c r="D55" s="417"/>
      <c r="E55" s="417"/>
      <c r="F55" s="417"/>
      <c r="G55" s="417"/>
    </row>
    <row r="56" s="404" customFormat="1" ht="18.4" customHeight="1" spans="1:7">
      <c r="A56" s="418"/>
      <c r="B56" s="417"/>
      <c r="C56" s="417"/>
      <c r="D56" s="417"/>
      <c r="E56" s="417"/>
      <c r="F56" s="417"/>
      <c r="G56" s="417"/>
    </row>
    <row r="57" s="404" customFormat="1" ht="18.4" customHeight="1" spans="1:7">
      <c r="A57" s="418"/>
      <c r="B57" s="417"/>
      <c r="C57" s="417"/>
      <c r="D57" s="417"/>
      <c r="E57" s="417"/>
      <c r="F57" s="417"/>
      <c r="G57" s="417"/>
    </row>
    <row r="58" s="404" customFormat="1" ht="18.4" customHeight="1" spans="1:7">
      <c r="A58" s="418"/>
      <c r="B58" s="417"/>
      <c r="C58" s="417"/>
      <c r="D58" s="417"/>
      <c r="E58" s="417"/>
      <c r="F58" s="417"/>
      <c r="G58" s="417"/>
    </row>
    <row r="59" s="404" customFormat="1" ht="18.4" customHeight="1" spans="1:7">
      <c r="A59" s="418"/>
      <c r="B59" s="417"/>
      <c r="C59" s="417"/>
      <c r="D59" s="417"/>
      <c r="E59" s="417"/>
      <c r="F59" s="417"/>
      <c r="G59" s="417"/>
    </row>
    <row r="60" s="404" customFormat="1" ht="18.4" customHeight="1" spans="1:7">
      <c r="A60" s="420" t="s">
        <v>96</v>
      </c>
      <c r="B60" s="417">
        <f>SUM(C60:G60)</f>
        <v>16620</v>
      </c>
      <c r="C60" s="421">
        <f t="shared" ref="C60:G60" si="11">SUM(C49,C48,C44,C42,C36,C28,C22,C14,C11,C8,C6)</f>
        <v>16021</v>
      </c>
      <c r="D60" s="421">
        <f t="shared" si="11"/>
        <v>114</v>
      </c>
      <c r="E60" s="421">
        <f t="shared" si="11"/>
        <v>485</v>
      </c>
      <c r="F60" s="421">
        <f t="shared" si="11"/>
        <v>0</v>
      </c>
      <c r="G60" s="421">
        <f t="shared" si="11"/>
        <v>0</v>
      </c>
    </row>
    <row r="61" s="404" customFormat="1" ht="20.1" customHeight="1"/>
    <row r="62" s="404" customFormat="1" ht="20.1" customHeight="1"/>
    <row r="63" s="404" customFormat="1" ht="20.1" customHeight="1"/>
    <row r="64" s="404" customFormat="1" ht="20.1" customHeight="1"/>
    <row r="65" s="404" customFormat="1" ht="20.1" customHeight="1"/>
    <row r="66" s="404" customFormat="1" ht="20.1" customHeight="1"/>
    <row r="67" s="404" customFormat="1" ht="20.1" customHeight="1"/>
    <row r="68" s="404" customFormat="1" ht="20.1" customHeight="1"/>
    <row r="69" s="404" customFormat="1" ht="20.1" customHeight="1"/>
    <row r="70" s="404" customFormat="1" ht="20.1" customHeight="1"/>
  </sheetData>
  <mergeCells count="8">
    <mergeCell ref="A2:G2"/>
    <mergeCell ref="A4:A5"/>
    <mergeCell ref="B4:B5"/>
    <mergeCell ref="C4:C5"/>
    <mergeCell ref="D4:D5"/>
    <mergeCell ref="E4:E5"/>
    <mergeCell ref="F4:F5"/>
    <mergeCell ref="G4:G5"/>
  </mergeCells>
  <pageMargins left="0.75" right="0.75" top="1" bottom="1" header="0.511805555555556" footer="0.511805555555556"/>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F77"/>
  <sheetViews>
    <sheetView topLeftCell="A29" workbookViewId="0">
      <selection activeCell="I51" sqref="I51"/>
    </sheetView>
  </sheetViews>
  <sheetFormatPr defaultColWidth="9" defaultRowHeight="14.25" outlineLevelCol="5"/>
  <cols>
    <col min="1" max="1" width="25.125" style="1" customWidth="1"/>
    <col min="2" max="2" width="6.75" style="2" customWidth="1"/>
    <col min="3" max="3" width="21.375" style="1" customWidth="1"/>
    <col min="4" max="4" width="6.75" style="2" customWidth="1"/>
    <col min="5" max="5" width="19.625" style="1" customWidth="1"/>
    <col min="6" max="6" width="6.75" style="362" customWidth="1"/>
    <col min="7" max="16384" width="9" style="1"/>
  </cols>
  <sheetData>
    <row r="1" ht="25.5" customHeight="1" spans="1:6">
      <c r="A1" s="3" t="s">
        <v>267</v>
      </c>
      <c r="B1" s="3"/>
      <c r="C1" s="3"/>
      <c r="D1" s="3"/>
      <c r="E1" s="3"/>
      <c r="F1" s="3"/>
    </row>
    <row r="2" ht="18" customHeight="1" spans="1:6">
      <c r="A2" s="4" t="s">
        <v>268</v>
      </c>
      <c r="B2" s="4"/>
      <c r="C2" s="4"/>
      <c r="D2" s="4"/>
      <c r="E2" s="4"/>
      <c r="F2" s="4"/>
    </row>
    <row r="3" ht="15.75" customHeight="1" spans="1:6">
      <c r="A3" s="6"/>
      <c r="B3" s="6"/>
      <c r="C3" s="6"/>
      <c r="D3" s="6"/>
      <c r="E3" s="363" t="s">
        <v>269</v>
      </c>
      <c r="F3" s="363"/>
    </row>
    <row r="4" ht="18" customHeight="1" spans="1:6">
      <c r="A4" s="7" t="s">
        <v>270</v>
      </c>
      <c r="B4" s="8"/>
      <c r="C4" s="7" t="s">
        <v>271</v>
      </c>
      <c r="D4" s="8"/>
      <c r="E4" s="8"/>
      <c r="F4" s="364"/>
    </row>
    <row r="5" ht="17.25" customHeight="1" spans="1:6">
      <c r="A5" s="9" t="s">
        <v>272</v>
      </c>
      <c r="B5" s="9" t="s">
        <v>12</v>
      </c>
      <c r="C5" s="9" t="s">
        <v>273</v>
      </c>
      <c r="D5" s="10" t="s">
        <v>12</v>
      </c>
      <c r="E5" s="365" t="s">
        <v>274</v>
      </c>
      <c r="F5" s="366" t="s">
        <v>12</v>
      </c>
    </row>
    <row r="6" ht="16.5" customHeight="1" spans="1:6">
      <c r="A6" s="13" t="s">
        <v>275</v>
      </c>
      <c r="B6" s="17">
        <v>32960</v>
      </c>
      <c r="C6" s="13" t="s">
        <v>276</v>
      </c>
      <c r="D6" s="14">
        <v>17516</v>
      </c>
      <c r="E6" s="13" t="s">
        <v>277</v>
      </c>
      <c r="F6" s="367">
        <v>78656</v>
      </c>
    </row>
    <row r="7" ht="16.5" customHeight="1" spans="1:6">
      <c r="A7" s="368" t="s">
        <v>278</v>
      </c>
      <c r="B7" s="17">
        <v>2008</v>
      </c>
      <c r="C7" s="13" t="s">
        <v>279</v>
      </c>
      <c r="D7" s="17"/>
      <c r="E7" s="13" t="s">
        <v>280</v>
      </c>
      <c r="F7" s="367">
        <v>13097</v>
      </c>
    </row>
    <row r="8" ht="16.5" customHeight="1" spans="1:6">
      <c r="A8" s="13" t="s">
        <v>281</v>
      </c>
      <c r="B8" s="17">
        <v>22020</v>
      </c>
      <c r="C8" s="13" t="s">
        <v>282</v>
      </c>
      <c r="D8" s="17">
        <v>8056</v>
      </c>
      <c r="E8" s="13" t="s">
        <v>283</v>
      </c>
      <c r="F8" s="367">
        <v>28081</v>
      </c>
    </row>
    <row r="9" ht="16.5" customHeight="1" spans="1:6">
      <c r="A9" s="13" t="s">
        <v>284</v>
      </c>
      <c r="B9" s="17">
        <f>SUM(B10:B21)</f>
        <v>34690</v>
      </c>
      <c r="C9" s="13" t="s">
        <v>285</v>
      </c>
      <c r="D9" s="17">
        <v>40276</v>
      </c>
      <c r="E9" s="369" t="s">
        <v>286</v>
      </c>
      <c r="F9" s="367">
        <v>2880</v>
      </c>
    </row>
    <row r="10" ht="16.5" customHeight="1" spans="1:6">
      <c r="A10" s="370" t="s">
        <v>287</v>
      </c>
      <c r="B10" s="371">
        <v>1868</v>
      </c>
      <c r="C10" s="13" t="s">
        <v>288</v>
      </c>
      <c r="D10" s="17">
        <v>634</v>
      </c>
      <c r="E10" s="13" t="s">
        <v>289</v>
      </c>
      <c r="F10" s="367"/>
    </row>
    <row r="11" ht="16.5" customHeight="1" spans="1:6">
      <c r="A11" s="370" t="s">
        <v>290</v>
      </c>
      <c r="B11" s="371">
        <v>3100</v>
      </c>
      <c r="C11" s="13" t="s">
        <v>291</v>
      </c>
      <c r="D11" s="17">
        <v>851</v>
      </c>
      <c r="E11" s="13" t="s">
        <v>292</v>
      </c>
      <c r="F11" s="17">
        <v>1369</v>
      </c>
    </row>
    <row r="12" ht="16.5" customHeight="1" spans="1:6">
      <c r="A12" s="370" t="s">
        <v>293</v>
      </c>
      <c r="B12" s="371">
        <v>25148</v>
      </c>
      <c r="C12" s="13" t="s">
        <v>294</v>
      </c>
      <c r="D12" s="17">
        <v>12387</v>
      </c>
      <c r="E12" s="13" t="s">
        <v>295</v>
      </c>
      <c r="F12" s="17"/>
    </row>
    <row r="13" ht="16.5" customHeight="1" spans="1:6">
      <c r="A13" s="370" t="s">
        <v>296</v>
      </c>
      <c r="B13" s="371">
        <v>903</v>
      </c>
      <c r="C13" s="13" t="s">
        <v>297</v>
      </c>
      <c r="D13" s="17">
        <v>9776</v>
      </c>
      <c r="E13" s="13" t="s">
        <v>298</v>
      </c>
      <c r="F13" s="367"/>
    </row>
    <row r="14" ht="16.5" customHeight="1" spans="1:6">
      <c r="A14" s="370" t="s">
        <v>299</v>
      </c>
      <c r="B14" s="371">
        <v>857</v>
      </c>
      <c r="C14" s="13" t="s">
        <v>300</v>
      </c>
      <c r="D14" s="17">
        <v>2971</v>
      </c>
      <c r="E14" s="13" t="s">
        <v>301</v>
      </c>
      <c r="F14" s="367">
        <v>59759</v>
      </c>
    </row>
    <row r="15" ht="16.5" customHeight="1" spans="1:6">
      <c r="A15" s="370" t="s">
        <v>302</v>
      </c>
      <c r="B15" s="371">
        <v>10</v>
      </c>
      <c r="C15" s="13" t="s">
        <v>303</v>
      </c>
      <c r="D15" s="17">
        <v>41738</v>
      </c>
      <c r="E15" s="13" t="s">
        <v>304</v>
      </c>
      <c r="F15" s="367"/>
    </row>
    <row r="16" ht="16.5" customHeight="1" spans="1:6">
      <c r="A16" s="370" t="s">
        <v>305</v>
      </c>
      <c r="B16" s="371">
        <v>500</v>
      </c>
      <c r="C16" s="13" t="s">
        <v>306</v>
      </c>
      <c r="D16" s="17">
        <v>19196</v>
      </c>
      <c r="E16" s="13" t="s">
        <v>307</v>
      </c>
      <c r="F16" s="367">
        <v>506</v>
      </c>
    </row>
    <row r="17" ht="16.5" customHeight="1" spans="1:6">
      <c r="A17" s="370" t="s">
        <v>308</v>
      </c>
      <c r="B17" s="371">
        <v>333</v>
      </c>
      <c r="C17" s="13" t="s">
        <v>309</v>
      </c>
      <c r="D17" s="17">
        <v>4023</v>
      </c>
      <c r="E17" s="13"/>
      <c r="F17" s="367"/>
    </row>
    <row r="18" ht="16.5" customHeight="1" spans="1:6">
      <c r="A18" s="370" t="s">
        <v>310</v>
      </c>
      <c r="B18" s="371">
        <v>512</v>
      </c>
      <c r="C18" s="13" t="s">
        <v>311</v>
      </c>
      <c r="D18" s="17">
        <v>3795</v>
      </c>
      <c r="E18" s="13"/>
      <c r="F18" s="367"/>
    </row>
    <row r="19" ht="16.5" customHeight="1" spans="1:6">
      <c r="A19" s="370" t="s">
        <v>312</v>
      </c>
      <c r="B19" s="371">
        <v>1268</v>
      </c>
      <c r="C19" s="13" t="s">
        <v>313</v>
      </c>
      <c r="D19" s="17">
        <v>3225</v>
      </c>
      <c r="E19" s="13"/>
      <c r="F19" s="367"/>
    </row>
    <row r="20" ht="16.5" customHeight="1" spans="1:6">
      <c r="A20" s="370" t="s">
        <v>314</v>
      </c>
      <c r="B20" s="371">
        <v>91</v>
      </c>
      <c r="C20" s="13" t="s">
        <v>315</v>
      </c>
      <c r="D20" s="17">
        <v>4472</v>
      </c>
      <c r="E20" s="13"/>
      <c r="F20" s="367"/>
    </row>
    <row r="21" ht="16.5" customHeight="1" spans="1:6">
      <c r="A21" s="370" t="s">
        <v>316</v>
      </c>
      <c r="B21" s="371">
        <v>100</v>
      </c>
      <c r="C21" s="13" t="s">
        <v>317</v>
      </c>
      <c r="D21" s="17">
        <v>4511</v>
      </c>
      <c r="E21" s="13"/>
      <c r="F21" s="367"/>
    </row>
    <row r="22" ht="16.5" customHeight="1" spans="1:6">
      <c r="A22" s="372" t="s">
        <v>318</v>
      </c>
      <c r="B22" s="373">
        <f>B6+B8+B9</f>
        <v>89670</v>
      </c>
      <c r="C22" s="21" t="s">
        <v>319</v>
      </c>
      <c r="D22" s="17">
        <v>245</v>
      </c>
      <c r="E22" s="13"/>
      <c r="F22" s="367"/>
    </row>
    <row r="23" ht="16.5" customHeight="1" spans="1:6">
      <c r="A23" s="374" t="s">
        <v>320</v>
      </c>
      <c r="B23" s="375">
        <f>SUM(B24:B25)</f>
        <v>58600</v>
      </c>
      <c r="C23" s="13" t="s">
        <v>321</v>
      </c>
      <c r="D23" s="17">
        <v>1000</v>
      </c>
      <c r="E23" s="13"/>
      <c r="F23" s="367"/>
    </row>
    <row r="24" ht="16.5" customHeight="1" spans="1:6">
      <c r="A24" s="368" t="s">
        <v>322</v>
      </c>
      <c r="B24" s="17">
        <v>23910</v>
      </c>
      <c r="C24" s="13" t="s">
        <v>323</v>
      </c>
      <c r="D24" s="17">
        <v>1369</v>
      </c>
      <c r="E24" s="13"/>
      <c r="F24" s="367"/>
    </row>
    <row r="25" ht="16.5" customHeight="1" spans="1:6">
      <c r="A25" s="368" t="s">
        <v>324</v>
      </c>
      <c r="B25" s="17">
        <v>34690</v>
      </c>
      <c r="C25" s="13" t="s">
        <v>325</v>
      </c>
      <c r="D25" s="17">
        <v>8307</v>
      </c>
      <c r="E25" s="13"/>
      <c r="F25" s="367"/>
    </row>
    <row r="26" ht="16.5" customHeight="1" spans="1:6">
      <c r="A26" s="376" t="s">
        <v>326</v>
      </c>
      <c r="B26" s="377">
        <f>SUM(B27:B41)</f>
        <v>48444</v>
      </c>
      <c r="C26" s="13"/>
      <c r="D26" s="17"/>
      <c r="E26" s="13"/>
      <c r="F26" s="367"/>
    </row>
    <row r="27" ht="16.5" customHeight="1" spans="1:6">
      <c r="A27" s="27" t="s">
        <v>327</v>
      </c>
      <c r="B27" s="28">
        <v>1585</v>
      </c>
      <c r="C27" s="13"/>
      <c r="D27" s="17"/>
      <c r="E27" s="13"/>
      <c r="F27" s="367"/>
    </row>
    <row r="28" ht="16.5" customHeight="1" spans="1:6">
      <c r="A28" s="27" t="s">
        <v>328</v>
      </c>
      <c r="B28" s="28">
        <v>450</v>
      </c>
      <c r="C28" s="13"/>
      <c r="D28" s="17"/>
      <c r="E28" s="13"/>
      <c r="F28" s="367"/>
    </row>
    <row r="29" ht="16.5" customHeight="1" spans="1:6">
      <c r="A29" s="302" t="s">
        <v>329</v>
      </c>
      <c r="B29" s="92">
        <v>1023</v>
      </c>
      <c r="C29" s="23" t="s">
        <v>330</v>
      </c>
      <c r="D29" s="24">
        <f>SUM(D6:D25)</f>
        <v>184348</v>
      </c>
      <c r="E29" s="378" t="s">
        <v>330</v>
      </c>
      <c r="F29" s="379">
        <f>SUM(F6:F16)</f>
        <v>184348</v>
      </c>
    </row>
    <row r="30" ht="16.5" customHeight="1" spans="1:6">
      <c r="A30" s="302" t="s">
        <v>331</v>
      </c>
      <c r="B30" s="380">
        <v>5600</v>
      </c>
      <c r="C30" s="23"/>
      <c r="D30" s="24"/>
      <c r="E30" s="378"/>
      <c r="F30" s="379"/>
    </row>
    <row r="31" ht="16.5" customHeight="1" spans="1:6">
      <c r="A31" s="302" t="s">
        <v>332</v>
      </c>
      <c r="B31" s="380">
        <v>7084</v>
      </c>
      <c r="C31" s="23"/>
      <c r="D31" s="24"/>
      <c r="E31" s="378"/>
      <c r="F31" s="379"/>
    </row>
    <row r="32" ht="16.5" customHeight="1" spans="1:6">
      <c r="A32" s="302" t="s">
        <v>333</v>
      </c>
      <c r="B32" s="380">
        <v>1526</v>
      </c>
      <c r="C32" s="23"/>
      <c r="D32" s="24"/>
      <c r="E32" s="378"/>
      <c r="F32" s="379"/>
    </row>
    <row r="33" ht="16.5" customHeight="1" spans="1:6">
      <c r="A33" s="302" t="s">
        <v>334</v>
      </c>
      <c r="B33" s="380">
        <v>415</v>
      </c>
      <c r="C33" s="25" t="s">
        <v>335</v>
      </c>
      <c r="D33" s="26">
        <v>488</v>
      </c>
      <c r="E33" s="25" t="s">
        <v>335</v>
      </c>
      <c r="F33" s="379">
        <v>488</v>
      </c>
    </row>
    <row r="34" ht="16.5" customHeight="1" spans="1:6">
      <c r="A34" s="302" t="s">
        <v>336</v>
      </c>
      <c r="B34" s="380">
        <v>3666</v>
      </c>
      <c r="C34" s="25"/>
      <c r="D34" s="26"/>
      <c r="E34" s="25"/>
      <c r="F34" s="379"/>
    </row>
    <row r="35" ht="16.5" customHeight="1" spans="1:6">
      <c r="A35" s="302" t="s">
        <v>337</v>
      </c>
      <c r="B35" s="380">
        <v>3650</v>
      </c>
      <c r="C35" s="27" t="s">
        <v>338</v>
      </c>
      <c r="D35" s="28">
        <v>488</v>
      </c>
      <c r="E35" s="27" t="s">
        <v>339</v>
      </c>
      <c r="F35" s="367">
        <v>488</v>
      </c>
    </row>
    <row r="36" ht="16.5" customHeight="1" spans="1:6">
      <c r="A36" s="306" t="s">
        <v>340</v>
      </c>
      <c r="B36" s="380">
        <v>2883</v>
      </c>
      <c r="C36" s="27"/>
      <c r="D36" s="28"/>
      <c r="E36" s="27"/>
      <c r="F36" s="367"/>
    </row>
    <row r="37" ht="16.5" customHeight="1" spans="1:6">
      <c r="A37" s="306" t="s">
        <v>341</v>
      </c>
      <c r="B37" s="19">
        <v>251</v>
      </c>
      <c r="C37" s="27"/>
      <c r="D37" s="28"/>
      <c r="E37" s="27"/>
      <c r="F37" s="367"/>
    </row>
    <row r="38" ht="16.5" customHeight="1" spans="1:6">
      <c r="A38" s="306" t="s">
        <v>342</v>
      </c>
      <c r="B38" s="19">
        <v>434</v>
      </c>
      <c r="C38" s="27"/>
      <c r="D38" s="28"/>
      <c r="E38" s="27"/>
      <c r="F38" s="367"/>
    </row>
    <row r="39" ht="16.5" customHeight="1" spans="1:6">
      <c r="A39" s="306" t="s">
        <v>343</v>
      </c>
      <c r="B39" s="19">
        <v>49</v>
      </c>
      <c r="C39" s="27"/>
      <c r="D39" s="28"/>
      <c r="E39" s="27"/>
      <c r="F39" s="367"/>
    </row>
    <row r="40" ht="16.5" customHeight="1" spans="1:6">
      <c r="A40" s="306" t="s">
        <v>344</v>
      </c>
      <c r="B40" s="19">
        <v>1125</v>
      </c>
      <c r="C40" s="27"/>
      <c r="D40" s="28"/>
      <c r="E40" s="27"/>
      <c r="F40" s="367"/>
    </row>
    <row r="41" ht="16.5" customHeight="1" spans="1:6">
      <c r="A41" s="302" t="s">
        <v>345</v>
      </c>
      <c r="B41" s="19">
        <v>18703</v>
      </c>
      <c r="C41" s="27"/>
      <c r="D41" s="28"/>
      <c r="E41" s="27"/>
      <c r="F41" s="367"/>
    </row>
    <row r="42" ht="16.5" customHeight="1" spans="1:6">
      <c r="A42" s="381" t="s">
        <v>346</v>
      </c>
      <c r="B42" s="86">
        <v>73175</v>
      </c>
      <c r="C42" s="27"/>
      <c r="D42" s="28"/>
      <c r="E42" s="27"/>
      <c r="F42" s="367"/>
    </row>
    <row r="43" ht="16.5" customHeight="1" spans="1:6">
      <c r="A43" s="381" t="s">
        <v>347</v>
      </c>
      <c r="B43" s="382">
        <v>4617</v>
      </c>
      <c r="C43" s="27"/>
      <c r="D43" s="28"/>
      <c r="E43" s="27"/>
      <c r="F43" s="367"/>
    </row>
    <row r="44" ht="16.5" customHeight="1" spans="1:6">
      <c r="A44" s="383" t="s">
        <v>348</v>
      </c>
      <c r="B44" s="384">
        <f>B23+B26+B42+B43</f>
        <v>184836</v>
      </c>
      <c r="C44" s="383" t="s">
        <v>349</v>
      </c>
      <c r="D44" s="377">
        <f>D29+D33</f>
        <v>184836</v>
      </c>
      <c r="E44" s="383" t="s">
        <v>350</v>
      </c>
      <c r="F44" s="385">
        <f>F29+F33</f>
        <v>184836</v>
      </c>
    </row>
    <row r="45" ht="16.5" customHeight="1" spans="1:6">
      <c r="A45" s="34"/>
      <c r="B45" s="35"/>
      <c r="C45" s="4"/>
      <c r="D45" s="386"/>
      <c r="E45" s="4">
        <f>B44-F44</f>
        <v>0</v>
      </c>
      <c r="F45" s="387"/>
    </row>
    <row r="46" ht="42" customHeight="1" spans="1:6">
      <c r="A46" s="3" t="s">
        <v>351</v>
      </c>
      <c r="B46" s="3"/>
      <c r="C46" s="3"/>
      <c r="D46" s="3"/>
      <c r="E46" s="3"/>
      <c r="F46" s="3"/>
    </row>
    <row r="47" ht="32" customHeight="1" spans="1:6">
      <c r="A47" s="388" t="s">
        <v>352</v>
      </c>
      <c r="B47" s="388"/>
      <c r="C47" s="388"/>
      <c r="D47" s="388"/>
      <c r="E47" s="388"/>
      <c r="F47" s="388"/>
    </row>
    <row r="48" ht="30.75" customHeight="1" spans="1:6">
      <c r="A48" s="363" t="s">
        <v>353</v>
      </c>
      <c r="B48" s="363"/>
      <c r="C48" s="363"/>
      <c r="D48" s="363"/>
      <c r="E48" s="363" t="s">
        <v>7</v>
      </c>
      <c r="F48" s="363"/>
    </row>
    <row r="49" ht="30.75" customHeight="1" spans="1:6">
      <c r="A49" s="7" t="s">
        <v>270</v>
      </c>
      <c r="B49" s="8"/>
      <c r="C49" s="7" t="s">
        <v>354</v>
      </c>
      <c r="D49" s="8"/>
      <c r="E49" s="8"/>
      <c r="F49" s="364"/>
    </row>
    <row r="50" ht="28" customHeight="1" spans="1:6">
      <c r="A50" s="9" t="s">
        <v>272</v>
      </c>
      <c r="B50" s="9" t="s">
        <v>12</v>
      </c>
      <c r="C50" s="9" t="s">
        <v>273</v>
      </c>
      <c r="D50" s="10" t="s">
        <v>12</v>
      </c>
      <c r="E50" s="365" t="s">
        <v>274</v>
      </c>
      <c r="F50" s="366" t="s">
        <v>12</v>
      </c>
    </row>
    <row r="51" ht="28" customHeight="1" spans="1:6">
      <c r="A51" s="389" t="s">
        <v>355</v>
      </c>
      <c r="B51" s="373">
        <v>9276</v>
      </c>
      <c r="C51" s="390" t="s">
        <v>356</v>
      </c>
      <c r="D51" s="391">
        <v>9276</v>
      </c>
      <c r="E51" s="13" t="s">
        <v>357</v>
      </c>
      <c r="F51" s="366">
        <v>24176</v>
      </c>
    </row>
    <row r="52" ht="28" customHeight="1" spans="1:6">
      <c r="A52" s="389" t="s">
        <v>358</v>
      </c>
      <c r="B52" s="391">
        <f>SUM(B53:B65)</f>
        <v>89196</v>
      </c>
      <c r="C52" s="392" t="s">
        <v>359</v>
      </c>
      <c r="D52" s="393">
        <v>9276</v>
      </c>
      <c r="E52" s="13" t="s">
        <v>280</v>
      </c>
      <c r="F52" s="366">
        <v>517</v>
      </c>
    </row>
    <row r="53" ht="28" customHeight="1" spans="1:6">
      <c r="A53" s="13" t="s">
        <v>360</v>
      </c>
      <c r="B53" s="17">
        <v>18997</v>
      </c>
      <c r="C53" s="390" t="s">
        <v>361</v>
      </c>
      <c r="D53" s="394">
        <f>SUM(D54:D56)</f>
        <v>15417</v>
      </c>
      <c r="E53" s="13" t="s">
        <v>362</v>
      </c>
      <c r="F53" s="367"/>
    </row>
    <row r="54" ht="28" customHeight="1" spans="1:6">
      <c r="A54" s="13" t="s">
        <v>363</v>
      </c>
      <c r="B54" s="17">
        <v>506</v>
      </c>
      <c r="C54" s="395" t="s">
        <v>364</v>
      </c>
      <c r="D54" s="17">
        <v>14900</v>
      </c>
      <c r="E54" s="13" t="s">
        <v>365</v>
      </c>
      <c r="F54" s="367">
        <v>604</v>
      </c>
    </row>
    <row r="55" ht="28" customHeight="1" spans="1:6">
      <c r="A55" s="13" t="s">
        <v>366</v>
      </c>
      <c r="B55" s="17">
        <v>759</v>
      </c>
      <c r="C55" s="396" t="s">
        <v>367</v>
      </c>
      <c r="D55" s="17">
        <v>445</v>
      </c>
      <c r="E55" s="13" t="s">
        <v>368</v>
      </c>
      <c r="F55" s="367">
        <v>73175</v>
      </c>
    </row>
    <row r="56" ht="28" customHeight="1" spans="1:6">
      <c r="A56" s="13" t="s">
        <v>369</v>
      </c>
      <c r="B56" s="17">
        <v>183</v>
      </c>
      <c r="C56" s="396" t="s">
        <v>370</v>
      </c>
      <c r="D56" s="17">
        <v>72</v>
      </c>
      <c r="E56" s="397"/>
      <c r="F56" s="366"/>
    </row>
    <row r="57" ht="30.75" customHeight="1" spans="1:6">
      <c r="A57" s="13" t="s">
        <v>371</v>
      </c>
      <c r="B57" s="17">
        <v>1265</v>
      </c>
      <c r="C57" s="390" t="s">
        <v>372</v>
      </c>
      <c r="D57" s="394">
        <f>SUM(D58:D59)</f>
        <v>401</v>
      </c>
      <c r="E57" s="397"/>
      <c r="F57" s="366"/>
    </row>
    <row r="58" ht="30" customHeight="1" spans="1:6">
      <c r="A58" s="13" t="s">
        <v>373</v>
      </c>
      <c r="B58" s="17">
        <v>66559</v>
      </c>
      <c r="C58" s="395" t="s">
        <v>374</v>
      </c>
      <c r="D58" s="17">
        <v>330</v>
      </c>
      <c r="E58" s="398"/>
      <c r="F58" s="366"/>
    </row>
    <row r="59" ht="30" customHeight="1" spans="1:6">
      <c r="A59" s="13" t="s">
        <v>375</v>
      </c>
      <c r="B59" s="17">
        <v>9</v>
      </c>
      <c r="C59" s="368" t="s">
        <v>376</v>
      </c>
      <c r="D59" s="17">
        <v>71</v>
      </c>
      <c r="E59" s="397"/>
      <c r="F59" s="366"/>
    </row>
    <row r="60" ht="30" customHeight="1" spans="1:6">
      <c r="A60" s="13" t="s">
        <v>377</v>
      </c>
      <c r="B60" s="17">
        <v>245</v>
      </c>
      <c r="C60" s="390" t="s">
        <v>378</v>
      </c>
      <c r="D60" s="394">
        <f>SUM(D61:D67)</f>
        <v>73175</v>
      </c>
      <c r="E60" s="397"/>
      <c r="F60" s="366"/>
    </row>
    <row r="61" ht="30" customHeight="1" spans="1:6">
      <c r="A61" s="13" t="s">
        <v>379</v>
      </c>
      <c r="B61" s="17">
        <v>330</v>
      </c>
      <c r="C61" s="13" t="s">
        <v>380</v>
      </c>
      <c r="D61" s="17">
        <v>1265</v>
      </c>
      <c r="E61" s="397"/>
      <c r="F61" s="366"/>
    </row>
    <row r="62" ht="30" customHeight="1" spans="1:6">
      <c r="A62" s="13" t="s">
        <v>376</v>
      </c>
      <c r="B62" s="17">
        <v>71</v>
      </c>
      <c r="C62" s="13" t="s">
        <v>126</v>
      </c>
      <c r="D62" s="17">
        <v>506</v>
      </c>
      <c r="E62" s="397"/>
      <c r="F62" s="366"/>
    </row>
    <row r="63" ht="30" customHeight="1" spans="1:6">
      <c r="A63" s="13" t="s">
        <v>381</v>
      </c>
      <c r="B63" s="17">
        <v>200</v>
      </c>
      <c r="C63" s="13" t="s">
        <v>382</v>
      </c>
      <c r="D63" s="17">
        <v>183</v>
      </c>
      <c r="E63" s="397"/>
      <c r="F63" s="366"/>
    </row>
    <row r="64" ht="30" customHeight="1" spans="1:6">
      <c r="A64" s="13" t="s">
        <v>383</v>
      </c>
      <c r="B64" s="17">
        <v>72</v>
      </c>
      <c r="C64" s="13" t="s">
        <v>384</v>
      </c>
      <c r="D64" s="17">
        <v>3894</v>
      </c>
      <c r="E64" s="397"/>
      <c r="F64" s="366"/>
    </row>
    <row r="65" ht="30" customHeight="1" spans="1:6">
      <c r="A65" s="13"/>
      <c r="B65" s="17"/>
      <c r="C65" s="13" t="s">
        <v>385</v>
      </c>
      <c r="D65" s="17">
        <v>66559</v>
      </c>
      <c r="E65" s="397"/>
      <c r="F65" s="366"/>
    </row>
    <row r="66" ht="30" customHeight="1" spans="1:6">
      <c r="A66" s="13"/>
      <c r="B66" s="17"/>
      <c r="C66" s="13" t="s">
        <v>386</v>
      </c>
      <c r="D66" s="17">
        <v>9</v>
      </c>
      <c r="E66" s="397"/>
      <c r="F66" s="366"/>
    </row>
    <row r="67" ht="30" customHeight="1" spans="1:6">
      <c r="A67" s="13"/>
      <c r="B67" s="17"/>
      <c r="C67" s="13" t="s">
        <v>387</v>
      </c>
      <c r="D67" s="17">
        <v>759</v>
      </c>
      <c r="E67" s="397"/>
      <c r="F67" s="366"/>
    </row>
    <row r="68" ht="30" customHeight="1" spans="1:6">
      <c r="A68" s="13"/>
      <c r="B68" s="17"/>
      <c r="C68" s="390" t="s">
        <v>388</v>
      </c>
      <c r="D68" s="17">
        <v>203</v>
      </c>
      <c r="E68" s="397"/>
      <c r="F68" s="366"/>
    </row>
    <row r="69" ht="30" customHeight="1" spans="1:6">
      <c r="A69" s="399" t="s">
        <v>389</v>
      </c>
      <c r="B69" s="400">
        <f>B51+B52</f>
        <v>98472</v>
      </c>
      <c r="C69" s="399" t="s">
        <v>389</v>
      </c>
      <c r="D69" s="400">
        <f>D51+D53+D57+D60+D68</f>
        <v>98472</v>
      </c>
      <c r="E69" s="399" t="s">
        <v>389</v>
      </c>
      <c r="F69" s="401">
        <f>SUM(F51:F68)</f>
        <v>98472</v>
      </c>
    </row>
    <row r="70" ht="42" hidden="1" customHeight="1" spans="1:6">
      <c r="A70" s="402" t="s">
        <v>390</v>
      </c>
      <c r="B70" s="402"/>
      <c r="C70" s="402"/>
      <c r="D70" s="402"/>
      <c r="E70" s="402"/>
      <c r="F70" s="402"/>
    </row>
    <row r="71" ht="41" hidden="1" customHeight="1" spans="1:6">
      <c r="A71" s="403" t="s">
        <v>391</v>
      </c>
      <c r="B71" s="403"/>
      <c r="C71" s="403"/>
      <c r="D71" s="403"/>
      <c r="E71" s="403"/>
      <c r="F71" s="403"/>
    </row>
    <row r="72" ht="33" hidden="1" customHeight="1" spans="1:6">
      <c r="A72" s="403" t="s">
        <v>392</v>
      </c>
      <c r="B72" s="403"/>
      <c r="C72" s="403"/>
      <c r="D72" s="403"/>
      <c r="E72" s="403"/>
      <c r="F72" s="403"/>
    </row>
    <row r="73" ht="37.5" hidden="1" customHeight="1" spans="1:2">
      <c r="A73" s="1" t="s">
        <v>393</v>
      </c>
      <c r="B73" s="1"/>
    </row>
    <row r="74" ht="31.5" hidden="1" customHeight="1" spans="1:3">
      <c r="A74" s="1" t="s">
        <v>394</v>
      </c>
      <c r="B74" s="1"/>
      <c r="C74" s="1">
        <v>2296004</v>
      </c>
    </row>
    <row r="75" hidden="1" spans="1:3">
      <c r="A75" s="1" t="s">
        <v>395</v>
      </c>
      <c r="B75" s="1"/>
      <c r="C75" s="1">
        <v>2296003</v>
      </c>
    </row>
    <row r="76" hidden="1" spans="1:3">
      <c r="A76" s="1" t="s">
        <v>396</v>
      </c>
      <c r="B76" s="1"/>
      <c r="C76" s="1">
        <v>2296002</v>
      </c>
    </row>
    <row r="77" hidden="1" spans="2:2">
      <c r="B77" s="1" t="s">
        <v>397</v>
      </c>
    </row>
  </sheetData>
  <mergeCells count="10">
    <mergeCell ref="A1:F1"/>
    <mergeCell ref="A2:F2"/>
    <mergeCell ref="E3:F3"/>
    <mergeCell ref="A4:B4"/>
    <mergeCell ref="C4:F4"/>
    <mergeCell ref="A46:F46"/>
    <mergeCell ref="A47:F47"/>
    <mergeCell ref="E48:F48"/>
    <mergeCell ref="A49:B49"/>
    <mergeCell ref="C49:F49"/>
  </mergeCells>
  <dataValidations count="2">
    <dataValidation type="whole" operator="between" allowBlank="1" showInputMessage="1" showErrorMessage="1" sqref="D1 D50 D69 D4:D5 D73:D65537">
      <formula1>0</formula1>
      <formula2>100000000000</formula2>
    </dataValidation>
    <dataValidation type="whole" operator="between" allowBlank="1" showInputMessage="1" showErrorMessage="1" error="请输入整数！" sqref="B12 B19 D37 F37 D38 F38 B6:B11 B13:B18 B20:B28 B30:B36 B51:B52 D6:D25 D26:D36 D39:D42 D43:D45 D51:D52 F6:F11 F13:F25 F26:F36 F39:F42 F43:F45">
      <formula1>-100000000</formula1>
      <formula2>100000000</formula2>
    </dataValidation>
  </dataValidations>
  <printOptions horizontalCentered="1"/>
  <pageMargins left="0.349305555555556" right="0.349305555555556" top="0.588888888888889" bottom="0.388888888888889" header="0.509027777777778" footer="0.509027777777778"/>
  <pageSetup paperSize="9" orientation="portrait"/>
  <headerFooter alignWithMargins="0" scaleWithDoc="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36"/>
  </sheetPr>
  <dimension ref="A1:AS653"/>
  <sheetViews>
    <sheetView showZeros="0" zoomScale="110" zoomScaleNormal="110" workbookViewId="0">
      <pane xSplit="3" ySplit="7" topLeftCell="X631" activePane="bottomRight" state="frozen"/>
      <selection/>
      <selection pane="topRight"/>
      <selection pane="bottomLeft"/>
      <selection pane="bottomRight" activeCell="AR653" sqref="AR653"/>
    </sheetView>
  </sheetViews>
  <sheetFormatPr defaultColWidth="9" defaultRowHeight="11.25"/>
  <cols>
    <col min="1" max="1" width="19.5" style="279" customWidth="1"/>
    <col min="2" max="2" width="6.24166666666667" style="280" customWidth="1"/>
    <col min="3" max="3" width="26.0833333333333" style="279" customWidth="1"/>
    <col min="4" max="4" width="5.25" style="280" customWidth="1"/>
    <col min="5" max="5" width="4.625" style="280" customWidth="1"/>
    <col min="6" max="7" width="4.125" style="280" customWidth="1"/>
    <col min="8" max="8" width="3.5" style="280" customWidth="1"/>
    <col min="9" max="9" width="3.75" style="280" customWidth="1"/>
    <col min="10" max="10" width="3.43333333333333" style="280" customWidth="1"/>
    <col min="11" max="11" width="3.59166666666667" style="280" customWidth="1"/>
    <col min="12" max="12" width="3.75" style="280" customWidth="1"/>
    <col min="13" max="14" width="3" style="280" customWidth="1"/>
    <col min="15" max="15" width="3.625" style="280" customWidth="1"/>
    <col min="16" max="16" width="3.875" style="280" customWidth="1"/>
    <col min="17" max="17" width="4.375" style="280" customWidth="1"/>
    <col min="18" max="18" width="3.875" style="280" customWidth="1"/>
    <col min="19" max="19" width="4" style="280" customWidth="1"/>
    <col min="20" max="20" width="4.25" style="280" customWidth="1"/>
    <col min="21" max="21" width="3.875" style="280" customWidth="1"/>
    <col min="22" max="22" width="4" style="280" customWidth="1"/>
    <col min="23" max="23" width="3.75" style="280" customWidth="1"/>
    <col min="24" max="24" width="3.875" style="280" customWidth="1"/>
    <col min="25" max="25" width="4.75" style="280" customWidth="1"/>
    <col min="26" max="26" width="2.875" style="280" customWidth="1"/>
    <col min="27" max="27" width="3.75" style="280" customWidth="1"/>
    <col min="28" max="28" width="3" style="280" customWidth="1"/>
    <col min="29" max="29" width="3.25" style="280" customWidth="1"/>
    <col min="30" max="30" width="5.25" style="280" customWidth="1"/>
    <col min="31" max="31" width="4.375" style="280" customWidth="1"/>
    <col min="32" max="32" width="3.75" style="280" customWidth="1"/>
    <col min="33" max="33" width="4.125" style="280" customWidth="1"/>
    <col min="34" max="34" width="4.54166666666667" style="280" customWidth="1"/>
    <col min="35" max="35" width="5.25" style="280" customWidth="1"/>
    <col min="36" max="36" width="2.5" style="280" hidden="1" customWidth="1"/>
    <col min="37" max="37" width="4.75" style="280" customWidth="1"/>
    <col min="38" max="38" width="5.25" style="280" customWidth="1"/>
    <col min="39" max="39" width="4.375" style="280" customWidth="1"/>
    <col min="40" max="40" width="4.625" style="280" customWidth="1"/>
    <col min="41" max="41" width="5.15833333333333" style="280" customWidth="1"/>
    <col min="42" max="42" width="5.125" style="280" customWidth="1"/>
    <col min="43" max="43" width="9.25" style="280"/>
    <col min="44" max="16384" width="9" style="280"/>
  </cols>
  <sheetData>
    <row r="1" ht="19.5" customHeight="1" spans="1:38">
      <c r="A1" s="281" t="s">
        <v>398</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c r="AK1" s="281"/>
      <c r="AL1" s="281"/>
    </row>
    <row r="2" ht="14.25" spans="1:35">
      <c r="A2" s="282"/>
      <c r="AI2" s="319" t="s">
        <v>7</v>
      </c>
    </row>
    <row r="3" s="279" customFormat="1" ht="15.75" customHeight="1" spans="1:42">
      <c r="A3" s="283" t="s">
        <v>399</v>
      </c>
      <c r="B3" s="283"/>
      <c r="C3" s="284" t="s">
        <v>400</v>
      </c>
      <c r="D3" s="285"/>
      <c r="E3" s="285"/>
      <c r="F3" s="285"/>
      <c r="G3" s="285"/>
      <c r="H3" s="285"/>
      <c r="I3" s="285"/>
      <c r="J3" s="285"/>
      <c r="K3" s="285"/>
      <c r="L3" s="285"/>
      <c r="M3" s="285"/>
      <c r="N3" s="285"/>
      <c r="O3" s="285"/>
      <c r="P3" s="285"/>
      <c r="Q3" s="285"/>
      <c r="R3" s="285"/>
      <c r="S3" s="285"/>
      <c r="T3" s="285"/>
      <c r="U3" s="285"/>
      <c r="V3" s="285"/>
      <c r="W3" s="285"/>
      <c r="X3" s="285"/>
      <c r="Y3" s="285"/>
      <c r="Z3" s="285"/>
      <c r="AA3" s="285"/>
      <c r="AB3" s="285"/>
      <c r="AC3" s="285"/>
      <c r="AD3" s="285"/>
      <c r="AE3" s="285"/>
      <c r="AF3" s="285"/>
      <c r="AG3" s="285"/>
      <c r="AH3" s="285"/>
      <c r="AI3" s="285"/>
      <c r="AJ3" s="285"/>
      <c r="AK3" s="285"/>
      <c r="AL3" s="320"/>
      <c r="AM3" s="321" t="s">
        <v>401</v>
      </c>
      <c r="AN3" s="322"/>
      <c r="AO3" s="334"/>
      <c r="AP3" s="335" t="s">
        <v>402</v>
      </c>
    </row>
    <row r="4" s="279" customFormat="1" ht="18" customHeight="1" spans="1:42">
      <c r="A4" s="286" t="s">
        <v>403</v>
      </c>
      <c r="B4" s="287" t="s">
        <v>12</v>
      </c>
      <c r="C4" s="286" t="s">
        <v>404</v>
      </c>
      <c r="D4" s="288" t="s">
        <v>405</v>
      </c>
      <c r="E4" s="289" t="s">
        <v>406</v>
      </c>
      <c r="F4" s="290"/>
      <c r="G4" s="290"/>
      <c r="H4" s="290"/>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c r="AI4" s="290"/>
      <c r="AJ4" s="290"/>
      <c r="AK4" s="290"/>
      <c r="AL4" s="293" t="s">
        <v>407</v>
      </c>
      <c r="AM4" s="323" t="s">
        <v>408</v>
      </c>
      <c r="AN4" s="324"/>
      <c r="AO4" s="327" t="s">
        <v>409</v>
      </c>
      <c r="AP4" s="335"/>
    </row>
    <row r="5" s="279" customFormat="1" ht="42" customHeight="1" spans="1:42">
      <c r="A5" s="286"/>
      <c r="B5" s="287"/>
      <c r="C5" s="286"/>
      <c r="D5" s="291"/>
      <c r="E5" s="292" t="s">
        <v>410</v>
      </c>
      <c r="F5" s="292"/>
      <c r="G5" s="292"/>
      <c r="H5" s="292"/>
      <c r="I5" s="292"/>
      <c r="J5" s="292"/>
      <c r="K5" s="292"/>
      <c r="L5" s="292"/>
      <c r="M5" s="292"/>
      <c r="N5" s="292"/>
      <c r="O5" s="292"/>
      <c r="P5" s="292"/>
      <c r="Q5" s="292"/>
      <c r="R5" s="311" t="s">
        <v>411</v>
      </c>
      <c r="S5" s="312"/>
      <c r="T5" s="313"/>
      <c r="U5" s="293" t="s">
        <v>80</v>
      </c>
      <c r="V5" s="314" t="s">
        <v>412</v>
      </c>
      <c r="W5" s="315"/>
      <c r="X5" s="315"/>
      <c r="Y5" s="315"/>
      <c r="Z5" s="315"/>
      <c r="AA5" s="315"/>
      <c r="AB5" s="315"/>
      <c r="AC5" s="315"/>
      <c r="AD5" s="315"/>
      <c r="AE5" s="315"/>
      <c r="AF5" s="315"/>
      <c r="AG5" s="315"/>
      <c r="AH5" s="315"/>
      <c r="AI5" s="325"/>
      <c r="AJ5" s="288" t="s">
        <v>413</v>
      </c>
      <c r="AK5" s="326" t="s">
        <v>414</v>
      </c>
      <c r="AL5" s="293"/>
      <c r="AM5" s="327" t="s">
        <v>415</v>
      </c>
      <c r="AN5" s="327" t="s">
        <v>416</v>
      </c>
      <c r="AO5" s="329"/>
      <c r="AP5" s="335"/>
    </row>
    <row r="6" s="279" customFormat="1" ht="19.5" customHeight="1" spans="1:42">
      <c r="A6" s="286"/>
      <c r="B6" s="287"/>
      <c r="C6" s="286"/>
      <c r="D6" s="291"/>
      <c r="E6" s="293" t="s">
        <v>417</v>
      </c>
      <c r="F6" s="293"/>
      <c r="G6" s="293"/>
      <c r="H6" s="293"/>
      <c r="I6" s="293"/>
      <c r="J6" s="293"/>
      <c r="K6" s="293"/>
      <c r="L6" s="307" t="s">
        <v>418</v>
      </c>
      <c r="M6" s="308"/>
      <c r="N6" s="308"/>
      <c r="O6" s="308"/>
      <c r="P6" s="309"/>
      <c r="Q6" s="288" t="s">
        <v>419</v>
      </c>
      <c r="R6" s="288" t="s">
        <v>420</v>
      </c>
      <c r="S6" s="288" t="s">
        <v>421</v>
      </c>
      <c r="T6" s="288" t="s">
        <v>422</v>
      </c>
      <c r="U6" s="288" t="s">
        <v>423</v>
      </c>
      <c r="V6" s="288" t="s">
        <v>424</v>
      </c>
      <c r="W6" s="288" t="s">
        <v>425</v>
      </c>
      <c r="X6" s="288" t="s">
        <v>426</v>
      </c>
      <c r="Y6" s="307" t="s">
        <v>427</v>
      </c>
      <c r="Z6" s="308"/>
      <c r="AA6" s="308"/>
      <c r="AB6" s="308"/>
      <c r="AC6" s="308"/>
      <c r="AD6" s="309"/>
      <c r="AE6" s="288" t="s">
        <v>428</v>
      </c>
      <c r="AF6" s="317" t="s">
        <v>429</v>
      </c>
      <c r="AG6" s="288" t="s">
        <v>430</v>
      </c>
      <c r="AH6" s="288" t="s">
        <v>431</v>
      </c>
      <c r="AI6" s="328" t="s">
        <v>422</v>
      </c>
      <c r="AJ6" s="291"/>
      <c r="AK6" s="326"/>
      <c r="AL6" s="293"/>
      <c r="AM6" s="329"/>
      <c r="AN6" s="329"/>
      <c r="AO6" s="329"/>
      <c r="AP6" s="335"/>
    </row>
    <row r="7" s="279" customFormat="1" ht="56" customHeight="1" spans="1:42">
      <c r="A7" s="286"/>
      <c r="B7" s="287"/>
      <c r="C7" s="286"/>
      <c r="D7" s="294"/>
      <c r="E7" s="295" t="s">
        <v>432</v>
      </c>
      <c r="F7" s="295" t="s">
        <v>433</v>
      </c>
      <c r="G7" s="295" t="s">
        <v>434</v>
      </c>
      <c r="H7" s="295" t="s">
        <v>435</v>
      </c>
      <c r="I7" s="310" t="s">
        <v>436</v>
      </c>
      <c r="J7" s="310" t="s">
        <v>437</v>
      </c>
      <c r="K7" s="310" t="s">
        <v>438</v>
      </c>
      <c r="L7" s="295" t="s">
        <v>439</v>
      </c>
      <c r="M7" s="310" t="s">
        <v>440</v>
      </c>
      <c r="N7" s="310" t="s">
        <v>441</v>
      </c>
      <c r="O7" s="310" t="s">
        <v>442</v>
      </c>
      <c r="P7" s="310" t="s">
        <v>443</v>
      </c>
      <c r="Q7" s="294"/>
      <c r="R7" s="294"/>
      <c r="S7" s="294"/>
      <c r="T7" s="294"/>
      <c r="U7" s="294"/>
      <c r="V7" s="294"/>
      <c r="W7" s="294"/>
      <c r="X7" s="294"/>
      <c r="Y7" s="317" t="s">
        <v>444</v>
      </c>
      <c r="Z7" s="317" t="s">
        <v>445</v>
      </c>
      <c r="AA7" s="317" t="s">
        <v>446</v>
      </c>
      <c r="AB7" s="317" t="s">
        <v>447</v>
      </c>
      <c r="AC7" s="317" t="s">
        <v>448</v>
      </c>
      <c r="AD7" s="317" t="s">
        <v>427</v>
      </c>
      <c r="AE7" s="294"/>
      <c r="AF7" s="318"/>
      <c r="AG7" s="294"/>
      <c r="AH7" s="294"/>
      <c r="AI7" s="330"/>
      <c r="AJ7" s="294"/>
      <c r="AK7" s="326"/>
      <c r="AL7" s="293"/>
      <c r="AM7" s="331"/>
      <c r="AN7" s="331"/>
      <c r="AO7" s="331"/>
      <c r="AP7" s="335"/>
    </row>
    <row r="8" ht="14" customHeight="1" spans="1:42">
      <c r="A8" s="126" t="s">
        <v>449</v>
      </c>
      <c r="B8" s="296">
        <f>SUM(B9:B23)</f>
        <v>23910</v>
      </c>
      <c r="C8" s="126" t="s">
        <v>276</v>
      </c>
      <c r="D8" s="297">
        <f t="shared" ref="D8:AP8" si="0">D9+D13+D17+D23+D28+D34+D41+D44+D48+D53+D57+D62+D69+D73+D76+D80+D82+D85+D89+D92+D95+D98</f>
        <v>17516.27</v>
      </c>
      <c r="E8" s="297">
        <f t="shared" si="0"/>
        <v>9234.54</v>
      </c>
      <c r="F8" s="297">
        <f t="shared" si="0"/>
        <v>0</v>
      </c>
      <c r="G8" s="297">
        <f t="shared" si="0"/>
        <v>1433.65</v>
      </c>
      <c r="H8" s="297">
        <f t="shared" si="0"/>
        <v>0</v>
      </c>
      <c r="I8" s="297">
        <f t="shared" si="0"/>
        <v>440.59</v>
      </c>
      <c r="J8" s="297">
        <f t="shared" si="0"/>
        <v>4.97</v>
      </c>
      <c r="K8" s="297">
        <f t="shared" si="0"/>
        <v>20.74</v>
      </c>
      <c r="L8" s="297">
        <f t="shared" si="0"/>
        <v>0</v>
      </c>
      <c r="M8" s="297">
        <f t="shared" si="0"/>
        <v>27.48</v>
      </c>
      <c r="N8" s="297">
        <f t="shared" si="0"/>
        <v>0</v>
      </c>
      <c r="O8" s="297">
        <f t="shared" si="0"/>
        <v>0</v>
      </c>
      <c r="P8" s="297">
        <f t="shared" si="0"/>
        <v>0</v>
      </c>
      <c r="Q8" s="297">
        <f t="shared" si="0"/>
        <v>11161.97</v>
      </c>
      <c r="R8" s="297">
        <f t="shared" si="0"/>
        <v>1453.2</v>
      </c>
      <c r="S8" s="297">
        <f t="shared" si="0"/>
        <v>604.3</v>
      </c>
      <c r="T8" s="297">
        <f t="shared" si="0"/>
        <v>2057.5</v>
      </c>
      <c r="U8" s="297">
        <f t="shared" si="0"/>
        <v>0</v>
      </c>
      <c r="V8" s="297">
        <f t="shared" si="0"/>
        <v>181.66</v>
      </c>
      <c r="W8" s="297">
        <f t="shared" si="0"/>
        <v>1373.74</v>
      </c>
      <c r="X8" s="297">
        <f t="shared" si="0"/>
        <v>1883.48</v>
      </c>
      <c r="Y8" s="297">
        <f t="shared" si="0"/>
        <v>0</v>
      </c>
      <c r="Z8" s="297">
        <f t="shared" si="0"/>
        <v>10</v>
      </c>
      <c r="AA8" s="297">
        <f t="shared" si="0"/>
        <v>0</v>
      </c>
      <c r="AB8" s="297">
        <f t="shared" si="0"/>
        <v>0</v>
      </c>
      <c r="AC8" s="297">
        <f t="shared" si="0"/>
        <v>0</v>
      </c>
      <c r="AD8" s="297">
        <f t="shared" si="0"/>
        <v>0</v>
      </c>
      <c r="AE8" s="297">
        <f t="shared" si="0"/>
        <v>470.92</v>
      </c>
      <c r="AF8" s="297">
        <f t="shared" si="0"/>
        <v>0</v>
      </c>
      <c r="AG8" s="297">
        <f t="shared" si="0"/>
        <v>0</v>
      </c>
      <c r="AH8" s="297">
        <f t="shared" si="0"/>
        <v>0</v>
      </c>
      <c r="AI8" s="297">
        <f t="shared" si="0"/>
        <v>3919.8</v>
      </c>
      <c r="AJ8" s="297">
        <f t="shared" si="0"/>
        <v>0</v>
      </c>
      <c r="AK8" s="297">
        <f t="shared" si="0"/>
        <v>377</v>
      </c>
      <c r="AL8" s="297">
        <f t="shared" si="0"/>
        <v>17516.27</v>
      </c>
      <c r="AM8" s="297">
        <f t="shared" si="0"/>
        <v>45.4</v>
      </c>
      <c r="AN8" s="297">
        <f t="shared" si="0"/>
        <v>10</v>
      </c>
      <c r="AO8" s="297">
        <f t="shared" si="0"/>
        <v>-10</v>
      </c>
      <c r="AP8" s="297">
        <f t="shared" si="0"/>
        <v>17561.67</v>
      </c>
    </row>
    <row r="9" ht="14" customHeight="1" spans="1:42">
      <c r="A9" s="126" t="s">
        <v>450</v>
      </c>
      <c r="B9" s="296">
        <v>10896</v>
      </c>
      <c r="C9" s="126" t="s">
        <v>451</v>
      </c>
      <c r="D9" s="297">
        <f t="shared" ref="D9:H9" si="1">SUM(D10:D12)</f>
        <v>469.04</v>
      </c>
      <c r="E9" s="297">
        <f t="shared" si="1"/>
        <v>295.52</v>
      </c>
      <c r="F9" s="297">
        <f t="shared" si="1"/>
        <v>0</v>
      </c>
      <c r="G9" s="297">
        <f t="shared" si="1"/>
        <v>31.66</v>
      </c>
      <c r="H9" s="297">
        <f t="shared" si="1"/>
        <v>0</v>
      </c>
      <c r="I9" s="297">
        <f t="shared" ref="I9:AP9" si="2">SUM(I10:I12)</f>
        <v>10.02</v>
      </c>
      <c r="J9" s="297">
        <f t="shared" si="2"/>
        <v>0</v>
      </c>
      <c r="K9" s="297">
        <f t="shared" si="2"/>
        <v>0.45</v>
      </c>
      <c r="L9" s="297">
        <f t="shared" si="2"/>
        <v>0</v>
      </c>
      <c r="M9" s="297">
        <f t="shared" si="2"/>
        <v>1.59</v>
      </c>
      <c r="N9" s="297">
        <f t="shared" si="2"/>
        <v>0</v>
      </c>
      <c r="O9" s="297">
        <f t="shared" si="2"/>
        <v>0</v>
      </c>
      <c r="P9" s="297">
        <f t="shared" si="2"/>
        <v>0</v>
      </c>
      <c r="Q9" s="297">
        <f t="shared" si="2"/>
        <v>339.24</v>
      </c>
      <c r="R9" s="297">
        <f t="shared" si="2"/>
        <v>47.91</v>
      </c>
      <c r="S9" s="297">
        <f t="shared" si="2"/>
        <v>52.5</v>
      </c>
      <c r="T9" s="297">
        <f t="shared" si="2"/>
        <v>100.41</v>
      </c>
      <c r="U9" s="297">
        <f t="shared" si="2"/>
        <v>0</v>
      </c>
      <c r="V9" s="297">
        <f t="shared" si="2"/>
        <v>0</v>
      </c>
      <c r="W9" s="297">
        <f t="shared" si="2"/>
        <v>9.66</v>
      </c>
      <c r="X9" s="297">
        <f t="shared" si="2"/>
        <v>19.73</v>
      </c>
      <c r="Y9" s="297">
        <f t="shared" si="2"/>
        <v>0</v>
      </c>
      <c r="Z9" s="297">
        <f t="shared" si="2"/>
        <v>0</v>
      </c>
      <c r="AA9" s="297">
        <f t="shared" si="2"/>
        <v>0</v>
      </c>
      <c r="AB9" s="297">
        <f t="shared" si="2"/>
        <v>0</v>
      </c>
      <c r="AC9" s="297">
        <f t="shared" si="2"/>
        <v>0</v>
      </c>
      <c r="AD9" s="297">
        <f t="shared" si="2"/>
        <v>0</v>
      </c>
      <c r="AE9" s="297">
        <f t="shared" si="2"/>
        <v>0</v>
      </c>
      <c r="AF9" s="297">
        <f t="shared" si="2"/>
        <v>0</v>
      </c>
      <c r="AG9" s="297">
        <f t="shared" si="2"/>
        <v>0</v>
      </c>
      <c r="AH9" s="297">
        <f t="shared" si="2"/>
        <v>0</v>
      </c>
      <c r="AI9" s="297">
        <f t="shared" si="2"/>
        <v>29.39</v>
      </c>
      <c r="AJ9" s="297">
        <f t="shared" si="2"/>
        <v>0</v>
      </c>
      <c r="AK9" s="297">
        <f t="shared" si="2"/>
        <v>0</v>
      </c>
      <c r="AL9" s="297">
        <f t="shared" si="2"/>
        <v>469.04</v>
      </c>
      <c r="AM9" s="297">
        <f t="shared" si="2"/>
        <v>0</v>
      </c>
      <c r="AN9" s="297">
        <f t="shared" si="2"/>
        <v>0</v>
      </c>
      <c r="AO9" s="297">
        <f t="shared" si="2"/>
        <v>0</v>
      </c>
      <c r="AP9" s="297">
        <f t="shared" si="2"/>
        <v>469.04</v>
      </c>
    </row>
    <row r="10" ht="14" customHeight="1" spans="1:42">
      <c r="A10" s="126" t="s">
        <v>452</v>
      </c>
      <c r="B10" s="296"/>
      <c r="C10" s="126" t="s">
        <v>453</v>
      </c>
      <c r="D10" s="297">
        <f>Q10+T10+U10+AI10+AK10</f>
        <v>451.81</v>
      </c>
      <c r="E10" s="298">
        <v>295.52</v>
      </c>
      <c r="F10" s="298"/>
      <c r="G10" s="298">
        <v>31.66</v>
      </c>
      <c r="H10" s="298"/>
      <c r="I10" s="298">
        <v>10.02</v>
      </c>
      <c r="J10" s="298"/>
      <c r="K10" s="298">
        <v>0.45</v>
      </c>
      <c r="L10" s="298"/>
      <c r="M10" s="298">
        <v>1.59</v>
      </c>
      <c r="N10" s="298"/>
      <c r="O10" s="298"/>
      <c r="P10" s="298"/>
      <c r="Q10" s="316">
        <f t="shared" ref="Q10:Q79" si="3">SUM(E10:P10)</f>
        <v>339.24</v>
      </c>
      <c r="R10" s="298">
        <v>47.91</v>
      </c>
      <c r="S10" s="298">
        <v>52.5</v>
      </c>
      <c r="T10" s="316">
        <f t="shared" ref="T10:T79" si="4">SUM(R10:S10)</f>
        <v>100.41</v>
      </c>
      <c r="U10" s="298"/>
      <c r="V10" s="298"/>
      <c r="W10" s="298">
        <v>9.66</v>
      </c>
      <c r="X10" s="298">
        <v>2.5</v>
      </c>
      <c r="Y10" s="298"/>
      <c r="Z10" s="298"/>
      <c r="AA10" s="298"/>
      <c r="AB10" s="298"/>
      <c r="AC10" s="298"/>
      <c r="AD10" s="298"/>
      <c r="AE10" s="298"/>
      <c r="AF10" s="298"/>
      <c r="AG10" s="298"/>
      <c r="AH10" s="298"/>
      <c r="AI10" s="316">
        <f t="shared" ref="AI10:AI79" si="5">SUM(V10:AH10)</f>
        <v>12.16</v>
      </c>
      <c r="AJ10" s="316"/>
      <c r="AK10" s="298"/>
      <c r="AL10" s="297">
        <f t="shared" ref="AL10:AL79" si="6">Q10+T10+U10+AI10+AJ10+AK10</f>
        <v>451.81</v>
      </c>
      <c r="AM10" s="332"/>
      <c r="AN10" s="332"/>
      <c r="AO10" s="332"/>
      <c r="AP10" s="332">
        <f>AL10+AM10+AN10+AO10</f>
        <v>451.81</v>
      </c>
    </row>
    <row r="11" ht="14" customHeight="1" spans="1:42">
      <c r="A11" s="126" t="s">
        <v>454</v>
      </c>
      <c r="B11" s="296">
        <v>1623</v>
      </c>
      <c r="C11" s="126" t="s">
        <v>455</v>
      </c>
      <c r="D11" s="297">
        <f t="shared" ref="D11:D16" si="7">Q11+T11+AI11+AJ11+AK11</f>
        <v>10</v>
      </c>
      <c r="E11" s="298"/>
      <c r="F11" s="298"/>
      <c r="G11" s="298"/>
      <c r="H11" s="298"/>
      <c r="I11" s="298"/>
      <c r="J11" s="298"/>
      <c r="K11" s="298"/>
      <c r="L11" s="298"/>
      <c r="M11" s="298"/>
      <c r="N11" s="298"/>
      <c r="O11" s="298"/>
      <c r="P11" s="298"/>
      <c r="Q11" s="316">
        <f t="shared" si="3"/>
        <v>0</v>
      </c>
      <c r="R11" s="298"/>
      <c r="S11" s="298"/>
      <c r="T11" s="316">
        <f t="shared" si="4"/>
        <v>0</v>
      </c>
      <c r="U11" s="298"/>
      <c r="V11" s="298"/>
      <c r="W11" s="298"/>
      <c r="X11" s="298">
        <v>10</v>
      </c>
      <c r="Y11" s="298"/>
      <c r="Z11" s="298"/>
      <c r="AA11" s="298"/>
      <c r="AB11" s="298"/>
      <c r="AC11" s="298"/>
      <c r="AD11" s="298"/>
      <c r="AE11" s="298"/>
      <c r="AF11" s="298"/>
      <c r="AG11" s="298"/>
      <c r="AH11" s="298"/>
      <c r="AI11" s="316">
        <f t="shared" si="5"/>
        <v>10</v>
      </c>
      <c r="AJ11" s="316"/>
      <c r="AK11" s="298"/>
      <c r="AL11" s="297">
        <f t="shared" si="6"/>
        <v>10</v>
      </c>
      <c r="AM11" s="332"/>
      <c r="AN11" s="332"/>
      <c r="AO11" s="332"/>
      <c r="AP11" s="332">
        <f t="shared" ref="AP11:AP74" si="8">AL11+AM11+AN11+AO11</f>
        <v>10</v>
      </c>
    </row>
    <row r="12" ht="14" customHeight="1" spans="1:42">
      <c r="A12" s="126" t="s">
        <v>456</v>
      </c>
      <c r="B12" s="296"/>
      <c r="C12" s="126" t="s">
        <v>457</v>
      </c>
      <c r="D12" s="297">
        <f t="shared" si="7"/>
        <v>7.23</v>
      </c>
      <c r="E12" s="298"/>
      <c r="F12" s="298"/>
      <c r="G12" s="298"/>
      <c r="H12" s="298"/>
      <c r="I12" s="298"/>
      <c r="J12" s="298"/>
      <c r="K12" s="298"/>
      <c r="L12" s="298"/>
      <c r="M12" s="298"/>
      <c r="N12" s="298"/>
      <c r="O12" s="298"/>
      <c r="P12" s="298"/>
      <c r="Q12" s="316">
        <f t="shared" si="3"/>
        <v>0</v>
      </c>
      <c r="R12" s="298"/>
      <c r="S12" s="298"/>
      <c r="T12" s="316">
        <f t="shared" si="4"/>
        <v>0</v>
      </c>
      <c r="U12" s="298"/>
      <c r="V12" s="298"/>
      <c r="W12" s="298"/>
      <c r="X12" s="298">
        <v>7.23</v>
      </c>
      <c r="Y12" s="298"/>
      <c r="Z12" s="298"/>
      <c r="AA12" s="298"/>
      <c r="AB12" s="298"/>
      <c r="AC12" s="298"/>
      <c r="AD12" s="298"/>
      <c r="AE12" s="298"/>
      <c r="AF12" s="298"/>
      <c r="AG12" s="298"/>
      <c r="AH12" s="298"/>
      <c r="AI12" s="316">
        <f t="shared" si="5"/>
        <v>7.23</v>
      </c>
      <c r="AJ12" s="316"/>
      <c r="AK12" s="298"/>
      <c r="AL12" s="297">
        <f t="shared" si="6"/>
        <v>7.23</v>
      </c>
      <c r="AM12" s="332"/>
      <c r="AN12" s="332"/>
      <c r="AO12" s="332"/>
      <c r="AP12" s="332">
        <f t="shared" si="8"/>
        <v>7.23</v>
      </c>
    </row>
    <row r="13" ht="14" customHeight="1" spans="1:42">
      <c r="A13" s="126" t="s">
        <v>458</v>
      </c>
      <c r="B13" s="296">
        <v>1050</v>
      </c>
      <c r="C13" s="126" t="s">
        <v>459</v>
      </c>
      <c r="D13" s="297">
        <f>SUM(D14:D16)</f>
        <v>308.01</v>
      </c>
      <c r="E13" s="297">
        <f t="shared" ref="E13:AP13" si="9">SUM(E14:E16)</f>
        <v>137.14</v>
      </c>
      <c r="F13" s="297">
        <f t="shared" si="9"/>
        <v>0</v>
      </c>
      <c r="G13" s="297">
        <f t="shared" si="9"/>
        <v>26.86</v>
      </c>
      <c r="H13" s="297">
        <f t="shared" si="9"/>
        <v>0</v>
      </c>
      <c r="I13" s="297">
        <f t="shared" si="9"/>
        <v>8.37</v>
      </c>
      <c r="J13" s="297">
        <f t="shared" si="9"/>
        <v>0</v>
      </c>
      <c r="K13" s="297">
        <f t="shared" si="9"/>
        <v>0.38</v>
      </c>
      <c r="L13" s="297">
        <f t="shared" si="9"/>
        <v>0</v>
      </c>
      <c r="M13" s="297">
        <f t="shared" si="9"/>
        <v>0</v>
      </c>
      <c r="N13" s="297">
        <f t="shared" si="9"/>
        <v>0</v>
      </c>
      <c r="O13" s="297">
        <f t="shared" si="9"/>
        <v>0</v>
      </c>
      <c r="P13" s="297">
        <f t="shared" si="9"/>
        <v>0</v>
      </c>
      <c r="Q13" s="297">
        <f t="shared" si="9"/>
        <v>172.75</v>
      </c>
      <c r="R13" s="297">
        <f t="shared" si="9"/>
        <v>50.92</v>
      </c>
      <c r="S13" s="297">
        <f t="shared" si="9"/>
        <v>52.5</v>
      </c>
      <c r="T13" s="297">
        <f t="shared" si="9"/>
        <v>103.42</v>
      </c>
      <c r="U13" s="297">
        <f t="shared" si="9"/>
        <v>0</v>
      </c>
      <c r="V13" s="297">
        <f t="shared" si="9"/>
        <v>0</v>
      </c>
      <c r="W13" s="297">
        <f t="shared" si="9"/>
        <v>7.54</v>
      </c>
      <c r="X13" s="297">
        <f t="shared" si="9"/>
        <v>24.3</v>
      </c>
      <c r="Y13" s="297">
        <f t="shared" si="9"/>
        <v>0</v>
      </c>
      <c r="Z13" s="297">
        <f t="shared" si="9"/>
        <v>0</v>
      </c>
      <c r="AA13" s="297">
        <f t="shared" si="9"/>
        <v>0</v>
      </c>
      <c r="AB13" s="297">
        <f t="shared" si="9"/>
        <v>0</v>
      </c>
      <c r="AC13" s="297">
        <f t="shared" si="9"/>
        <v>0</v>
      </c>
      <c r="AD13" s="297">
        <f t="shared" si="9"/>
        <v>0</v>
      </c>
      <c r="AE13" s="297">
        <f t="shared" si="9"/>
        <v>0</v>
      </c>
      <c r="AF13" s="297">
        <f t="shared" si="9"/>
        <v>0</v>
      </c>
      <c r="AG13" s="297">
        <f t="shared" si="9"/>
        <v>0</v>
      </c>
      <c r="AH13" s="297">
        <f t="shared" si="9"/>
        <v>0</v>
      </c>
      <c r="AI13" s="297">
        <f t="shared" si="9"/>
        <v>31.84</v>
      </c>
      <c r="AJ13" s="297">
        <f t="shared" si="9"/>
        <v>0</v>
      </c>
      <c r="AK13" s="297">
        <f t="shared" si="9"/>
        <v>0</v>
      </c>
      <c r="AL13" s="297">
        <f t="shared" si="9"/>
        <v>308.01</v>
      </c>
      <c r="AM13" s="297">
        <f t="shared" si="9"/>
        <v>0</v>
      </c>
      <c r="AN13" s="297">
        <f t="shared" si="9"/>
        <v>0</v>
      </c>
      <c r="AO13" s="297">
        <f t="shared" si="9"/>
        <v>0</v>
      </c>
      <c r="AP13" s="297">
        <f t="shared" si="9"/>
        <v>308.01</v>
      </c>
    </row>
    <row r="14" ht="14" customHeight="1" spans="1:42">
      <c r="A14" s="126" t="s">
        <v>460</v>
      </c>
      <c r="B14" s="296">
        <v>1261</v>
      </c>
      <c r="C14" s="126" t="s">
        <v>453</v>
      </c>
      <c r="D14" s="297">
        <f t="shared" si="7"/>
        <v>294.21</v>
      </c>
      <c r="E14" s="298">
        <v>137.14</v>
      </c>
      <c r="F14" s="298"/>
      <c r="G14" s="298">
        <v>26.86</v>
      </c>
      <c r="H14" s="298"/>
      <c r="I14" s="298">
        <v>8.37</v>
      </c>
      <c r="J14" s="298"/>
      <c r="K14" s="298">
        <v>0.38</v>
      </c>
      <c r="L14" s="298"/>
      <c r="M14" s="298"/>
      <c r="N14" s="298"/>
      <c r="O14" s="298"/>
      <c r="P14" s="298"/>
      <c r="Q14" s="316">
        <f t="shared" si="3"/>
        <v>172.75</v>
      </c>
      <c r="R14" s="298">
        <v>50.92</v>
      </c>
      <c r="S14" s="298">
        <v>52.5</v>
      </c>
      <c r="T14" s="316">
        <f t="shared" si="4"/>
        <v>103.42</v>
      </c>
      <c r="U14" s="298"/>
      <c r="V14" s="298"/>
      <c r="W14" s="298">
        <v>7.54</v>
      </c>
      <c r="X14" s="298">
        <v>10.5</v>
      </c>
      <c r="Y14" s="298"/>
      <c r="Z14" s="298"/>
      <c r="AA14" s="298"/>
      <c r="AB14" s="298"/>
      <c r="AC14" s="298"/>
      <c r="AD14" s="298"/>
      <c r="AE14" s="298"/>
      <c r="AF14" s="298"/>
      <c r="AG14" s="298"/>
      <c r="AH14" s="298"/>
      <c r="AI14" s="316">
        <f t="shared" si="5"/>
        <v>18.04</v>
      </c>
      <c r="AJ14" s="316"/>
      <c r="AK14" s="298"/>
      <c r="AL14" s="297">
        <f t="shared" si="6"/>
        <v>294.21</v>
      </c>
      <c r="AM14" s="332"/>
      <c r="AN14" s="332"/>
      <c r="AO14" s="332"/>
      <c r="AP14" s="332">
        <f t="shared" si="8"/>
        <v>294.21</v>
      </c>
    </row>
    <row r="15" ht="14" customHeight="1" spans="1:42">
      <c r="A15" s="126" t="s">
        <v>461</v>
      </c>
      <c r="B15" s="296">
        <v>1556</v>
      </c>
      <c r="C15" s="126" t="s">
        <v>462</v>
      </c>
      <c r="D15" s="297">
        <f t="shared" si="7"/>
        <v>10</v>
      </c>
      <c r="E15" s="298"/>
      <c r="F15" s="298"/>
      <c r="G15" s="298"/>
      <c r="H15" s="298"/>
      <c r="I15" s="298"/>
      <c r="J15" s="298"/>
      <c r="K15" s="298"/>
      <c r="L15" s="298"/>
      <c r="M15" s="298"/>
      <c r="N15" s="298"/>
      <c r="O15" s="298"/>
      <c r="P15" s="298"/>
      <c r="Q15" s="316">
        <f t="shared" si="3"/>
        <v>0</v>
      </c>
      <c r="R15" s="298"/>
      <c r="S15" s="298"/>
      <c r="T15" s="316">
        <f t="shared" si="4"/>
        <v>0</v>
      </c>
      <c r="U15" s="298"/>
      <c r="V15" s="298"/>
      <c r="W15" s="298"/>
      <c r="X15" s="298">
        <v>10</v>
      </c>
      <c r="Y15" s="298"/>
      <c r="Z15" s="298"/>
      <c r="AA15" s="298"/>
      <c r="AB15" s="298"/>
      <c r="AC15" s="298"/>
      <c r="AD15" s="298"/>
      <c r="AE15" s="298"/>
      <c r="AF15" s="298"/>
      <c r="AG15" s="298"/>
      <c r="AH15" s="298"/>
      <c r="AI15" s="316">
        <f t="shared" si="5"/>
        <v>10</v>
      </c>
      <c r="AJ15" s="316"/>
      <c r="AK15" s="298"/>
      <c r="AL15" s="297">
        <f t="shared" si="6"/>
        <v>10</v>
      </c>
      <c r="AM15" s="332"/>
      <c r="AN15" s="332"/>
      <c r="AO15" s="332"/>
      <c r="AP15" s="332">
        <f t="shared" si="8"/>
        <v>10</v>
      </c>
    </row>
    <row r="16" ht="14" customHeight="1" spans="1:42">
      <c r="A16" s="126" t="s">
        <v>463</v>
      </c>
      <c r="B16" s="296">
        <v>476</v>
      </c>
      <c r="C16" s="126" t="s">
        <v>464</v>
      </c>
      <c r="D16" s="297">
        <f t="shared" si="7"/>
        <v>3.8</v>
      </c>
      <c r="E16" s="298"/>
      <c r="F16" s="298"/>
      <c r="G16" s="298"/>
      <c r="H16" s="298"/>
      <c r="I16" s="298"/>
      <c r="J16" s="298"/>
      <c r="K16" s="298"/>
      <c r="L16" s="298"/>
      <c r="M16" s="298"/>
      <c r="N16" s="298"/>
      <c r="O16" s="298"/>
      <c r="P16" s="298"/>
      <c r="Q16" s="316">
        <f t="shared" si="3"/>
        <v>0</v>
      </c>
      <c r="R16" s="298"/>
      <c r="S16" s="298"/>
      <c r="T16" s="316">
        <f t="shared" si="4"/>
        <v>0</v>
      </c>
      <c r="U16" s="298"/>
      <c r="V16" s="298"/>
      <c r="W16" s="298"/>
      <c r="X16" s="298">
        <v>3.8</v>
      </c>
      <c r="Y16" s="298"/>
      <c r="Z16" s="298"/>
      <c r="AA16" s="298"/>
      <c r="AB16" s="298"/>
      <c r="AC16" s="298"/>
      <c r="AD16" s="298"/>
      <c r="AE16" s="298"/>
      <c r="AF16" s="298"/>
      <c r="AG16" s="298"/>
      <c r="AH16" s="298"/>
      <c r="AI16" s="316">
        <f t="shared" si="5"/>
        <v>3.8</v>
      </c>
      <c r="AJ16" s="316"/>
      <c r="AK16" s="298"/>
      <c r="AL16" s="297">
        <f t="shared" si="6"/>
        <v>3.8</v>
      </c>
      <c r="AM16" s="332"/>
      <c r="AN16" s="332"/>
      <c r="AO16" s="332"/>
      <c r="AP16" s="332">
        <f t="shared" si="8"/>
        <v>3.8</v>
      </c>
    </row>
    <row r="17" ht="14" customHeight="1" spans="1:42">
      <c r="A17" s="126" t="s">
        <v>465</v>
      </c>
      <c r="B17" s="296">
        <v>329</v>
      </c>
      <c r="C17" s="126" t="s">
        <v>466</v>
      </c>
      <c r="D17" s="297">
        <f t="shared" ref="D17:H17" si="10">SUM(D18:D22)</f>
        <v>8064.6</v>
      </c>
      <c r="E17" s="297">
        <f t="shared" si="10"/>
        <v>4292.65</v>
      </c>
      <c r="F17" s="297">
        <f t="shared" si="10"/>
        <v>0</v>
      </c>
      <c r="G17" s="297">
        <f t="shared" si="10"/>
        <v>844.18</v>
      </c>
      <c r="H17" s="297">
        <f t="shared" si="10"/>
        <v>0</v>
      </c>
      <c r="I17" s="297">
        <f t="shared" ref="I17:AP17" si="11">SUM(I18:I22)</f>
        <v>255.79</v>
      </c>
      <c r="J17" s="297">
        <f t="shared" si="11"/>
        <v>4.39</v>
      </c>
      <c r="K17" s="297">
        <f t="shared" si="11"/>
        <v>12.25</v>
      </c>
      <c r="L17" s="297">
        <f t="shared" si="11"/>
        <v>0</v>
      </c>
      <c r="M17" s="297">
        <f t="shared" si="11"/>
        <v>17.27</v>
      </c>
      <c r="N17" s="297">
        <f t="shared" si="11"/>
        <v>0</v>
      </c>
      <c r="O17" s="297">
        <f t="shared" si="11"/>
        <v>0</v>
      </c>
      <c r="P17" s="297">
        <f t="shared" si="11"/>
        <v>0</v>
      </c>
      <c r="Q17" s="297">
        <f t="shared" si="11"/>
        <v>5426.53</v>
      </c>
      <c r="R17" s="297">
        <f t="shared" si="11"/>
        <v>918.62</v>
      </c>
      <c r="S17" s="297">
        <f t="shared" si="11"/>
        <v>173.4</v>
      </c>
      <c r="T17" s="297">
        <f t="shared" si="11"/>
        <v>1092.02</v>
      </c>
      <c r="U17" s="297">
        <f t="shared" si="11"/>
        <v>0</v>
      </c>
      <c r="V17" s="297">
        <f t="shared" si="11"/>
        <v>0</v>
      </c>
      <c r="W17" s="297">
        <f t="shared" si="11"/>
        <v>202.9</v>
      </c>
      <c r="X17" s="297">
        <f t="shared" si="11"/>
        <v>817.23</v>
      </c>
      <c r="Y17" s="297">
        <f t="shared" si="11"/>
        <v>0</v>
      </c>
      <c r="Z17" s="297">
        <f t="shared" si="11"/>
        <v>0</v>
      </c>
      <c r="AA17" s="297">
        <f t="shared" si="11"/>
        <v>0</v>
      </c>
      <c r="AB17" s="297">
        <f t="shared" si="11"/>
        <v>0</v>
      </c>
      <c r="AC17" s="297">
        <f t="shared" si="11"/>
        <v>0</v>
      </c>
      <c r="AD17" s="297">
        <f t="shared" si="11"/>
        <v>0</v>
      </c>
      <c r="AE17" s="297">
        <f t="shared" si="11"/>
        <v>370.92</v>
      </c>
      <c r="AF17" s="297">
        <f t="shared" si="11"/>
        <v>0</v>
      </c>
      <c r="AG17" s="297">
        <f t="shared" si="11"/>
        <v>0</v>
      </c>
      <c r="AH17" s="297">
        <f t="shared" si="11"/>
        <v>0</v>
      </c>
      <c r="AI17" s="297">
        <f t="shared" si="11"/>
        <v>1391.05</v>
      </c>
      <c r="AJ17" s="297">
        <f t="shared" si="11"/>
        <v>0</v>
      </c>
      <c r="AK17" s="297">
        <f t="shared" si="11"/>
        <v>155</v>
      </c>
      <c r="AL17" s="297">
        <f t="shared" si="11"/>
        <v>8064.6</v>
      </c>
      <c r="AM17" s="297">
        <f t="shared" si="11"/>
        <v>0</v>
      </c>
      <c r="AN17" s="297">
        <f t="shared" si="11"/>
        <v>0</v>
      </c>
      <c r="AO17" s="297">
        <f t="shared" si="11"/>
        <v>0</v>
      </c>
      <c r="AP17" s="297">
        <f t="shared" si="11"/>
        <v>8064.6</v>
      </c>
    </row>
    <row r="18" ht="14" customHeight="1" spans="1:42">
      <c r="A18" s="126" t="s">
        <v>467</v>
      </c>
      <c r="B18" s="296">
        <v>1590</v>
      </c>
      <c r="C18" s="126" t="s">
        <v>453</v>
      </c>
      <c r="D18" s="297">
        <f t="shared" ref="D18:D22" si="12">Q18+T18+AI18+AJ18+AK18</f>
        <v>4845.69</v>
      </c>
      <c r="E18" s="298">
        <v>2200.35</v>
      </c>
      <c r="F18" s="298"/>
      <c r="G18" s="298">
        <v>791.89</v>
      </c>
      <c r="H18" s="298"/>
      <c r="I18" s="298">
        <v>238.71</v>
      </c>
      <c r="J18" s="298">
        <v>3.62</v>
      </c>
      <c r="K18" s="298">
        <v>11.47</v>
      </c>
      <c r="L18" s="298"/>
      <c r="M18" s="298">
        <v>17.27</v>
      </c>
      <c r="N18" s="298"/>
      <c r="O18" s="298"/>
      <c r="P18" s="298"/>
      <c r="Q18" s="316">
        <f t="shared" si="3"/>
        <v>3263.31</v>
      </c>
      <c r="R18" s="298">
        <v>759.73</v>
      </c>
      <c r="S18" s="298">
        <v>138.6</v>
      </c>
      <c r="T18" s="316">
        <f t="shared" si="4"/>
        <v>898.33</v>
      </c>
      <c r="U18" s="298"/>
      <c r="V18" s="298"/>
      <c r="W18" s="298">
        <v>64.64</v>
      </c>
      <c r="X18" s="298">
        <v>355.05</v>
      </c>
      <c r="Y18" s="298"/>
      <c r="Z18" s="298"/>
      <c r="AA18" s="298"/>
      <c r="AB18" s="298"/>
      <c r="AC18" s="298"/>
      <c r="AD18" s="298"/>
      <c r="AE18" s="298">
        <v>264.36</v>
      </c>
      <c r="AF18" s="298"/>
      <c r="AG18" s="298"/>
      <c r="AH18" s="298"/>
      <c r="AI18" s="316">
        <f t="shared" si="5"/>
        <v>684.05</v>
      </c>
      <c r="AJ18" s="316"/>
      <c r="AK18" s="298"/>
      <c r="AL18" s="297">
        <f t="shared" si="6"/>
        <v>4845.69</v>
      </c>
      <c r="AM18" s="332"/>
      <c r="AN18" s="332"/>
      <c r="AO18" s="332"/>
      <c r="AP18" s="332">
        <f t="shared" si="8"/>
        <v>4845.69</v>
      </c>
    </row>
    <row r="19" ht="14" customHeight="1" spans="1:42">
      <c r="A19" s="126" t="s">
        <v>468</v>
      </c>
      <c r="B19" s="296">
        <v>1766</v>
      </c>
      <c r="C19" s="126" t="s">
        <v>469</v>
      </c>
      <c r="D19" s="297">
        <f t="shared" si="12"/>
        <v>33.84</v>
      </c>
      <c r="E19" s="298"/>
      <c r="F19" s="298"/>
      <c r="G19" s="298"/>
      <c r="H19" s="298"/>
      <c r="I19" s="298"/>
      <c r="J19" s="298"/>
      <c r="K19" s="298"/>
      <c r="L19" s="298"/>
      <c r="M19" s="298"/>
      <c r="N19" s="298"/>
      <c r="O19" s="298"/>
      <c r="P19" s="298"/>
      <c r="Q19" s="316">
        <f t="shared" si="3"/>
        <v>0</v>
      </c>
      <c r="R19" s="298"/>
      <c r="S19" s="298"/>
      <c r="T19" s="316">
        <f t="shared" si="4"/>
        <v>0</v>
      </c>
      <c r="U19" s="298"/>
      <c r="V19" s="298"/>
      <c r="W19" s="298">
        <v>1.66</v>
      </c>
      <c r="X19" s="298">
        <v>32.18</v>
      </c>
      <c r="Y19" s="298"/>
      <c r="Z19" s="298"/>
      <c r="AA19" s="298"/>
      <c r="AB19" s="298"/>
      <c r="AC19" s="298"/>
      <c r="AD19" s="298"/>
      <c r="AE19" s="298"/>
      <c r="AF19" s="298"/>
      <c r="AG19" s="298"/>
      <c r="AH19" s="298"/>
      <c r="AI19" s="316">
        <f t="shared" si="5"/>
        <v>33.84</v>
      </c>
      <c r="AJ19" s="316"/>
      <c r="AK19" s="298"/>
      <c r="AL19" s="297">
        <f t="shared" si="6"/>
        <v>33.84</v>
      </c>
      <c r="AM19" s="332"/>
      <c r="AN19" s="332"/>
      <c r="AO19" s="332"/>
      <c r="AP19" s="332">
        <f t="shared" si="8"/>
        <v>33.84</v>
      </c>
    </row>
    <row r="20" ht="14" customHeight="1" spans="1:42">
      <c r="A20" s="126" t="s">
        <v>470</v>
      </c>
      <c r="B20" s="296">
        <v>493</v>
      </c>
      <c r="C20" s="126" t="s">
        <v>471</v>
      </c>
      <c r="D20" s="297">
        <f t="shared" si="12"/>
        <v>2</v>
      </c>
      <c r="E20" s="298"/>
      <c r="F20" s="298"/>
      <c r="G20" s="298"/>
      <c r="H20" s="298"/>
      <c r="I20" s="298"/>
      <c r="J20" s="298"/>
      <c r="K20" s="298"/>
      <c r="L20" s="298"/>
      <c r="M20" s="298"/>
      <c r="N20" s="298"/>
      <c r="O20" s="298"/>
      <c r="P20" s="298"/>
      <c r="Q20" s="316">
        <f t="shared" si="3"/>
        <v>0</v>
      </c>
      <c r="R20" s="298"/>
      <c r="S20" s="298"/>
      <c r="T20" s="316">
        <f t="shared" si="4"/>
        <v>0</v>
      </c>
      <c r="U20" s="298"/>
      <c r="V20" s="298"/>
      <c r="W20" s="298"/>
      <c r="X20" s="298">
        <v>2</v>
      </c>
      <c r="Y20" s="298"/>
      <c r="Z20" s="298"/>
      <c r="AA20" s="298"/>
      <c r="AB20" s="298"/>
      <c r="AC20" s="298"/>
      <c r="AD20" s="298"/>
      <c r="AE20" s="298"/>
      <c r="AF20" s="298"/>
      <c r="AG20" s="298"/>
      <c r="AH20" s="298"/>
      <c r="AI20" s="316">
        <f t="shared" si="5"/>
        <v>2</v>
      </c>
      <c r="AJ20" s="316"/>
      <c r="AK20" s="298"/>
      <c r="AL20" s="297">
        <f t="shared" si="6"/>
        <v>2</v>
      </c>
      <c r="AM20" s="332"/>
      <c r="AN20" s="332"/>
      <c r="AO20" s="332"/>
      <c r="AP20" s="332">
        <f t="shared" si="8"/>
        <v>2</v>
      </c>
    </row>
    <row r="21" ht="14" customHeight="1" spans="1:42">
      <c r="A21" s="126" t="s">
        <v>472</v>
      </c>
      <c r="B21" s="296">
        <v>1070</v>
      </c>
      <c r="C21" s="126" t="s">
        <v>473</v>
      </c>
      <c r="D21" s="297">
        <f t="shared" si="12"/>
        <v>556.59</v>
      </c>
      <c r="E21" s="298"/>
      <c r="F21" s="298"/>
      <c r="G21" s="298"/>
      <c r="H21" s="298"/>
      <c r="I21" s="298"/>
      <c r="J21" s="298"/>
      <c r="K21" s="298"/>
      <c r="L21" s="298"/>
      <c r="M21" s="298"/>
      <c r="N21" s="298"/>
      <c r="O21" s="298"/>
      <c r="P21" s="298"/>
      <c r="Q21" s="316">
        <f t="shared" si="3"/>
        <v>0</v>
      </c>
      <c r="R21" s="298">
        <v>7</v>
      </c>
      <c r="S21" s="298">
        <v>5</v>
      </c>
      <c r="T21" s="316">
        <f t="shared" si="4"/>
        <v>12</v>
      </c>
      <c r="U21" s="298"/>
      <c r="V21" s="298"/>
      <c r="W21" s="298">
        <v>30.03</v>
      </c>
      <c r="X21" s="298">
        <v>408</v>
      </c>
      <c r="Y21" s="298"/>
      <c r="Z21" s="298"/>
      <c r="AA21" s="298"/>
      <c r="AB21" s="298"/>
      <c r="AC21" s="298"/>
      <c r="AD21" s="298"/>
      <c r="AE21" s="298">
        <v>106.56</v>
      </c>
      <c r="AF21" s="298"/>
      <c r="AG21" s="298"/>
      <c r="AH21" s="298"/>
      <c r="AI21" s="316">
        <f t="shared" si="5"/>
        <v>544.59</v>
      </c>
      <c r="AJ21" s="316"/>
      <c r="AK21" s="298"/>
      <c r="AL21" s="297">
        <f t="shared" si="6"/>
        <v>556.59</v>
      </c>
      <c r="AM21" s="332"/>
      <c r="AN21" s="332"/>
      <c r="AO21" s="332"/>
      <c r="AP21" s="332">
        <f t="shared" si="8"/>
        <v>556.59</v>
      </c>
    </row>
    <row r="22" ht="14" customHeight="1" spans="1:42">
      <c r="A22" s="126" t="s">
        <v>474</v>
      </c>
      <c r="B22" s="296">
        <v>1800</v>
      </c>
      <c r="C22" s="126" t="s">
        <v>475</v>
      </c>
      <c r="D22" s="297">
        <f t="shared" si="12"/>
        <v>2626.48</v>
      </c>
      <c r="E22" s="298">
        <v>2092.3</v>
      </c>
      <c r="F22" s="298"/>
      <c r="G22" s="298">
        <v>52.29</v>
      </c>
      <c r="H22" s="298"/>
      <c r="I22" s="298">
        <v>17.08</v>
      </c>
      <c r="J22" s="298">
        <v>0.77</v>
      </c>
      <c r="K22" s="298">
        <v>0.78</v>
      </c>
      <c r="L22" s="298"/>
      <c r="M22" s="298"/>
      <c r="N22" s="298"/>
      <c r="O22" s="298"/>
      <c r="P22" s="298"/>
      <c r="Q22" s="316">
        <f t="shared" si="3"/>
        <v>2163.22</v>
      </c>
      <c r="R22" s="298">
        <v>151.89</v>
      </c>
      <c r="S22" s="298">
        <v>29.8</v>
      </c>
      <c r="T22" s="316">
        <f t="shared" si="4"/>
        <v>181.69</v>
      </c>
      <c r="U22" s="298"/>
      <c r="V22" s="298"/>
      <c r="W22" s="298">
        <v>106.57</v>
      </c>
      <c r="X22" s="298">
        <v>20</v>
      </c>
      <c r="Y22" s="298"/>
      <c r="Z22" s="298"/>
      <c r="AA22" s="298"/>
      <c r="AB22" s="298"/>
      <c r="AC22" s="298"/>
      <c r="AD22" s="298"/>
      <c r="AE22" s="298"/>
      <c r="AF22" s="298"/>
      <c r="AG22" s="298"/>
      <c r="AH22" s="298"/>
      <c r="AI22" s="316">
        <f t="shared" si="5"/>
        <v>126.57</v>
      </c>
      <c r="AJ22" s="316"/>
      <c r="AK22" s="298">
        <v>155</v>
      </c>
      <c r="AL22" s="297">
        <f t="shared" si="6"/>
        <v>2626.48</v>
      </c>
      <c r="AM22" s="332"/>
      <c r="AN22" s="332"/>
      <c r="AO22" s="332"/>
      <c r="AP22" s="332">
        <f t="shared" si="8"/>
        <v>2626.48</v>
      </c>
    </row>
    <row r="23" ht="14" customHeight="1" spans="1:42">
      <c r="A23" s="126" t="s">
        <v>476</v>
      </c>
      <c r="B23" s="296"/>
      <c r="C23" s="126" t="s">
        <v>477</v>
      </c>
      <c r="D23" s="297">
        <f t="shared" ref="D23:AP23" si="13">SUM(D24:D27)</f>
        <v>489.89</v>
      </c>
      <c r="E23" s="297">
        <f t="shared" si="13"/>
        <v>248.83</v>
      </c>
      <c r="F23" s="297">
        <f t="shared" si="13"/>
        <v>0</v>
      </c>
      <c r="G23" s="297">
        <f t="shared" si="13"/>
        <v>57.3</v>
      </c>
      <c r="H23" s="297">
        <f t="shared" si="13"/>
        <v>0</v>
      </c>
      <c r="I23" s="297">
        <f t="shared" si="13"/>
        <v>17.93</v>
      </c>
      <c r="J23" s="297">
        <f t="shared" si="13"/>
        <v>0</v>
      </c>
      <c r="K23" s="297">
        <f t="shared" si="13"/>
        <v>0.84</v>
      </c>
      <c r="L23" s="297">
        <f t="shared" si="13"/>
        <v>0</v>
      </c>
      <c r="M23" s="297">
        <f t="shared" si="13"/>
        <v>0.47</v>
      </c>
      <c r="N23" s="297">
        <f t="shared" si="13"/>
        <v>0</v>
      </c>
      <c r="O23" s="297">
        <f t="shared" si="13"/>
        <v>0</v>
      </c>
      <c r="P23" s="297">
        <f t="shared" si="13"/>
        <v>0</v>
      </c>
      <c r="Q23" s="297">
        <f t="shared" si="13"/>
        <v>325.37</v>
      </c>
      <c r="R23" s="297">
        <f t="shared" si="13"/>
        <v>23.92</v>
      </c>
      <c r="S23" s="297">
        <f t="shared" si="13"/>
        <v>15.6</v>
      </c>
      <c r="T23" s="297">
        <f t="shared" si="13"/>
        <v>39.52</v>
      </c>
      <c r="U23" s="297">
        <f t="shared" si="13"/>
        <v>0</v>
      </c>
      <c r="V23" s="297">
        <f t="shared" si="13"/>
        <v>20</v>
      </c>
      <c r="W23" s="297">
        <f t="shared" si="13"/>
        <v>0</v>
      </c>
      <c r="X23" s="297">
        <f t="shared" si="13"/>
        <v>5</v>
      </c>
      <c r="Y23" s="297">
        <f t="shared" si="13"/>
        <v>0</v>
      </c>
      <c r="Z23" s="297">
        <f t="shared" si="13"/>
        <v>0</v>
      </c>
      <c r="AA23" s="297">
        <f t="shared" si="13"/>
        <v>0</v>
      </c>
      <c r="AB23" s="297">
        <f t="shared" si="13"/>
        <v>0</v>
      </c>
      <c r="AC23" s="297">
        <f t="shared" si="13"/>
        <v>0</v>
      </c>
      <c r="AD23" s="297">
        <f t="shared" si="13"/>
        <v>0</v>
      </c>
      <c r="AE23" s="297">
        <f t="shared" si="13"/>
        <v>0</v>
      </c>
      <c r="AF23" s="297">
        <f t="shared" si="13"/>
        <v>0</v>
      </c>
      <c r="AG23" s="297">
        <f t="shared" si="13"/>
        <v>0</v>
      </c>
      <c r="AH23" s="297">
        <f t="shared" si="13"/>
        <v>0</v>
      </c>
      <c r="AI23" s="297">
        <f t="shared" si="13"/>
        <v>25</v>
      </c>
      <c r="AJ23" s="297">
        <f t="shared" si="13"/>
        <v>0</v>
      </c>
      <c r="AK23" s="297">
        <f t="shared" si="13"/>
        <v>100</v>
      </c>
      <c r="AL23" s="297">
        <f t="shared" si="13"/>
        <v>489.89</v>
      </c>
      <c r="AM23" s="297">
        <f t="shared" si="13"/>
        <v>0</v>
      </c>
      <c r="AN23" s="297">
        <f t="shared" si="13"/>
        <v>0</v>
      </c>
      <c r="AO23" s="297">
        <f t="shared" si="13"/>
        <v>0</v>
      </c>
      <c r="AP23" s="297">
        <f t="shared" si="13"/>
        <v>489.89</v>
      </c>
    </row>
    <row r="24" ht="14" customHeight="1" spans="1:42">
      <c r="A24" s="126" t="s">
        <v>478</v>
      </c>
      <c r="B24" s="296">
        <f>B25+B34+B35+B36+B37+B38</f>
        <v>34690</v>
      </c>
      <c r="C24" s="126" t="s">
        <v>453</v>
      </c>
      <c r="D24" s="297">
        <f t="shared" ref="D24:D27" si="14">Q24+T24+AI24+AJ24+AK24</f>
        <v>145.85</v>
      </c>
      <c r="E24" s="298">
        <v>95.22</v>
      </c>
      <c r="F24" s="298"/>
      <c r="G24" s="298">
        <v>18.65</v>
      </c>
      <c r="H24" s="298"/>
      <c r="I24" s="298">
        <v>5.87</v>
      </c>
      <c r="J24" s="298"/>
      <c r="K24" s="298">
        <v>0.27</v>
      </c>
      <c r="L24" s="298"/>
      <c r="M24" s="298"/>
      <c r="N24" s="298"/>
      <c r="O24" s="298"/>
      <c r="P24" s="298"/>
      <c r="Q24" s="316">
        <f t="shared" si="3"/>
        <v>120.01</v>
      </c>
      <c r="R24" s="298">
        <v>12.84</v>
      </c>
      <c r="S24" s="298">
        <v>8</v>
      </c>
      <c r="T24" s="316">
        <f t="shared" si="4"/>
        <v>20.84</v>
      </c>
      <c r="U24" s="298"/>
      <c r="V24" s="298"/>
      <c r="W24" s="298"/>
      <c r="X24" s="298">
        <v>5</v>
      </c>
      <c r="Y24" s="298"/>
      <c r="Z24" s="298"/>
      <c r="AA24" s="298"/>
      <c r="AB24" s="298"/>
      <c r="AC24" s="298"/>
      <c r="AD24" s="298"/>
      <c r="AE24" s="298"/>
      <c r="AF24" s="298"/>
      <c r="AG24" s="298"/>
      <c r="AH24" s="298"/>
      <c r="AI24" s="316">
        <f t="shared" si="5"/>
        <v>5</v>
      </c>
      <c r="AJ24" s="316"/>
      <c r="AK24" s="298"/>
      <c r="AL24" s="297">
        <f t="shared" si="6"/>
        <v>145.85</v>
      </c>
      <c r="AM24" s="332"/>
      <c r="AN24" s="332"/>
      <c r="AO24" s="332"/>
      <c r="AP24" s="332">
        <f t="shared" si="8"/>
        <v>145.85</v>
      </c>
    </row>
    <row r="25" ht="14" customHeight="1" spans="1:42">
      <c r="A25" s="126" t="s">
        <v>479</v>
      </c>
      <c r="B25" s="296">
        <f>SUM(B26:B33)</f>
        <v>4474</v>
      </c>
      <c r="C25" s="126" t="s">
        <v>480</v>
      </c>
      <c r="D25" s="297">
        <f t="shared" si="14"/>
        <v>0</v>
      </c>
      <c r="E25" s="298"/>
      <c r="F25" s="298"/>
      <c r="G25" s="298"/>
      <c r="H25" s="298"/>
      <c r="I25" s="298"/>
      <c r="J25" s="298"/>
      <c r="K25" s="298"/>
      <c r="L25" s="298"/>
      <c r="M25" s="298"/>
      <c r="N25" s="298"/>
      <c r="O25" s="298"/>
      <c r="P25" s="298"/>
      <c r="Q25" s="316">
        <f t="shared" si="3"/>
        <v>0</v>
      </c>
      <c r="R25" s="298"/>
      <c r="S25" s="298"/>
      <c r="T25" s="316">
        <f t="shared" si="4"/>
        <v>0</v>
      </c>
      <c r="U25" s="298"/>
      <c r="V25" s="298"/>
      <c r="W25" s="298"/>
      <c r="X25" s="298"/>
      <c r="Y25" s="298"/>
      <c r="Z25" s="298"/>
      <c r="AA25" s="298"/>
      <c r="AB25" s="298"/>
      <c r="AC25" s="298"/>
      <c r="AD25" s="298"/>
      <c r="AE25" s="298"/>
      <c r="AF25" s="298"/>
      <c r="AG25" s="298"/>
      <c r="AH25" s="298"/>
      <c r="AI25" s="316">
        <f t="shared" si="5"/>
        <v>0</v>
      </c>
      <c r="AJ25" s="316"/>
      <c r="AK25" s="298"/>
      <c r="AL25" s="297">
        <f t="shared" si="6"/>
        <v>0</v>
      </c>
      <c r="AM25" s="332"/>
      <c r="AN25" s="332"/>
      <c r="AO25" s="332"/>
      <c r="AP25" s="332">
        <f t="shared" si="8"/>
        <v>0</v>
      </c>
    </row>
    <row r="26" ht="14" customHeight="1" spans="1:42">
      <c r="A26" s="126" t="s">
        <v>481</v>
      </c>
      <c r="B26" s="296">
        <v>1268</v>
      </c>
      <c r="C26" s="126" t="s">
        <v>482</v>
      </c>
      <c r="D26" s="297">
        <f t="shared" si="14"/>
        <v>344.04</v>
      </c>
      <c r="E26" s="298">
        <v>153.61</v>
      </c>
      <c r="F26" s="298"/>
      <c r="G26" s="298">
        <v>38.65</v>
      </c>
      <c r="H26" s="298"/>
      <c r="I26" s="298">
        <v>12.06</v>
      </c>
      <c r="J26" s="298"/>
      <c r="K26" s="298">
        <v>0.57</v>
      </c>
      <c r="L26" s="298"/>
      <c r="M26" s="298">
        <v>0.47</v>
      </c>
      <c r="N26" s="298"/>
      <c r="O26" s="298"/>
      <c r="P26" s="298"/>
      <c r="Q26" s="316">
        <f t="shared" si="3"/>
        <v>205.36</v>
      </c>
      <c r="R26" s="298">
        <v>11.08</v>
      </c>
      <c r="S26" s="298">
        <v>7.6</v>
      </c>
      <c r="T26" s="316">
        <f t="shared" si="4"/>
        <v>18.68</v>
      </c>
      <c r="U26" s="298"/>
      <c r="V26" s="298">
        <v>20</v>
      </c>
      <c r="W26" s="298"/>
      <c r="X26" s="298"/>
      <c r="Y26" s="298"/>
      <c r="Z26" s="298"/>
      <c r="AA26" s="298"/>
      <c r="AB26" s="298"/>
      <c r="AC26" s="298"/>
      <c r="AD26" s="298"/>
      <c r="AE26" s="298"/>
      <c r="AF26" s="298"/>
      <c r="AG26" s="298"/>
      <c r="AH26" s="298"/>
      <c r="AI26" s="316">
        <f t="shared" si="5"/>
        <v>20</v>
      </c>
      <c r="AJ26" s="316"/>
      <c r="AK26" s="298">
        <v>100</v>
      </c>
      <c r="AL26" s="297">
        <f t="shared" si="6"/>
        <v>344.04</v>
      </c>
      <c r="AM26" s="332"/>
      <c r="AN26" s="332"/>
      <c r="AO26" s="332"/>
      <c r="AP26" s="332">
        <f t="shared" si="8"/>
        <v>344.04</v>
      </c>
    </row>
    <row r="27" ht="14" customHeight="1" spans="1:42">
      <c r="A27" s="126" t="s">
        <v>483</v>
      </c>
      <c r="B27" s="296">
        <v>903</v>
      </c>
      <c r="C27" s="126" t="s">
        <v>484</v>
      </c>
      <c r="D27" s="297">
        <f t="shared" si="14"/>
        <v>0</v>
      </c>
      <c r="E27" s="298"/>
      <c r="F27" s="298"/>
      <c r="G27" s="298"/>
      <c r="H27" s="298"/>
      <c r="I27" s="298"/>
      <c r="J27" s="298"/>
      <c r="K27" s="298"/>
      <c r="L27" s="298"/>
      <c r="M27" s="298"/>
      <c r="N27" s="298"/>
      <c r="O27" s="298"/>
      <c r="P27" s="298"/>
      <c r="Q27" s="316">
        <f t="shared" si="3"/>
        <v>0</v>
      </c>
      <c r="R27" s="298"/>
      <c r="S27" s="298"/>
      <c r="T27" s="316">
        <f t="shared" si="4"/>
        <v>0</v>
      </c>
      <c r="U27" s="298"/>
      <c r="V27" s="298"/>
      <c r="W27" s="298"/>
      <c r="X27" s="298"/>
      <c r="Y27" s="298"/>
      <c r="Z27" s="298"/>
      <c r="AA27" s="298"/>
      <c r="AB27" s="298"/>
      <c r="AC27" s="298"/>
      <c r="AD27" s="298"/>
      <c r="AE27" s="298"/>
      <c r="AF27" s="298"/>
      <c r="AG27" s="298"/>
      <c r="AH27" s="298"/>
      <c r="AI27" s="316">
        <f t="shared" si="5"/>
        <v>0</v>
      </c>
      <c r="AJ27" s="316"/>
      <c r="AK27" s="298"/>
      <c r="AL27" s="297">
        <f t="shared" si="6"/>
        <v>0</v>
      </c>
      <c r="AM27" s="332"/>
      <c r="AN27" s="332"/>
      <c r="AO27" s="332"/>
      <c r="AP27" s="332">
        <f t="shared" si="8"/>
        <v>0</v>
      </c>
    </row>
    <row r="28" ht="14" customHeight="1" spans="1:42">
      <c r="A28" s="126" t="s">
        <v>485</v>
      </c>
      <c r="B28" s="296">
        <v>857</v>
      </c>
      <c r="C28" s="126" t="s">
        <v>486</v>
      </c>
      <c r="D28" s="297">
        <f>SUM(D29:D33)</f>
        <v>273.7</v>
      </c>
      <c r="E28" s="297">
        <f t="shared" ref="E28:AP28" si="15">SUM(E29:E33)</f>
        <v>120.21</v>
      </c>
      <c r="F28" s="297">
        <f t="shared" si="15"/>
        <v>0</v>
      </c>
      <c r="G28" s="297">
        <f t="shared" si="15"/>
        <v>23.53</v>
      </c>
      <c r="H28" s="297">
        <f t="shared" si="15"/>
        <v>0</v>
      </c>
      <c r="I28" s="297">
        <f t="shared" si="15"/>
        <v>7.38</v>
      </c>
      <c r="J28" s="297">
        <f t="shared" si="15"/>
        <v>0</v>
      </c>
      <c r="K28" s="297">
        <f t="shared" si="15"/>
        <v>0.34</v>
      </c>
      <c r="L28" s="297">
        <f t="shared" si="15"/>
        <v>0</v>
      </c>
      <c r="M28" s="297">
        <f t="shared" si="15"/>
        <v>0.56</v>
      </c>
      <c r="N28" s="297">
        <f t="shared" si="15"/>
        <v>0</v>
      </c>
      <c r="O28" s="297">
        <f t="shared" si="15"/>
        <v>0</v>
      </c>
      <c r="P28" s="297">
        <f t="shared" si="15"/>
        <v>0</v>
      </c>
      <c r="Q28" s="297">
        <f t="shared" si="15"/>
        <v>152.02</v>
      </c>
      <c r="R28" s="297">
        <f t="shared" si="15"/>
        <v>11.9</v>
      </c>
      <c r="S28" s="297">
        <f t="shared" si="15"/>
        <v>8</v>
      </c>
      <c r="T28" s="297">
        <f t="shared" si="15"/>
        <v>19.9</v>
      </c>
      <c r="U28" s="297">
        <f t="shared" si="15"/>
        <v>0</v>
      </c>
      <c r="V28" s="297">
        <f t="shared" si="15"/>
        <v>0</v>
      </c>
      <c r="W28" s="297">
        <f t="shared" si="15"/>
        <v>26.56</v>
      </c>
      <c r="X28" s="297">
        <f t="shared" si="15"/>
        <v>75.22</v>
      </c>
      <c r="Y28" s="297">
        <f t="shared" si="15"/>
        <v>0</v>
      </c>
      <c r="Z28" s="297">
        <f t="shared" si="15"/>
        <v>0</v>
      </c>
      <c r="AA28" s="297">
        <f t="shared" si="15"/>
        <v>0</v>
      </c>
      <c r="AB28" s="297">
        <f t="shared" si="15"/>
        <v>0</v>
      </c>
      <c r="AC28" s="297">
        <f t="shared" si="15"/>
        <v>0</v>
      </c>
      <c r="AD28" s="297">
        <f t="shared" si="15"/>
        <v>0</v>
      </c>
      <c r="AE28" s="297">
        <f t="shared" si="15"/>
        <v>0</v>
      </c>
      <c r="AF28" s="297">
        <f t="shared" si="15"/>
        <v>0</v>
      </c>
      <c r="AG28" s="297">
        <f t="shared" si="15"/>
        <v>0</v>
      </c>
      <c r="AH28" s="297">
        <f t="shared" si="15"/>
        <v>0</v>
      </c>
      <c r="AI28" s="297">
        <f t="shared" si="15"/>
        <v>101.78</v>
      </c>
      <c r="AJ28" s="297">
        <f t="shared" si="15"/>
        <v>0</v>
      </c>
      <c r="AK28" s="297">
        <f t="shared" si="15"/>
        <v>0</v>
      </c>
      <c r="AL28" s="297">
        <f t="shared" si="15"/>
        <v>273.7</v>
      </c>
      <c r="AM28" s="297">
        <f t="shared" si="15"/>
        <v>0</v>
      </c>
      <c r="AN28" s="297">
        <f t="shared" si="15"/>
        <v>0</v>
      </c>
      <c r="AO28" s="297">
        <f t="shared" si="15"/>
        <v>0</v>
      </c>
      <c r="AP28" s="297">
        <f t="shared" si="15"/>
        <v>273.7</v>
      </c>
    </row>
    <row r="29" ht="14" customHeight="1" spans="1:42">
      <c r="A29" s="126" t="s">
        <v>487</v>
      </c>
      <c r="B29" s="296">
        <v>10</v>
      </c>
      <c r="C29" s="126" t="s">
        <v>453</v>
      </c>
      <c r="D29" s="297">
        <f t="shared" ref="D29:D33" si="16">Q29+T29+AI29+AJ29+AK29</f>
        <v>198.48</v>
      </c>
      <c r="E29" s="298">
        <v>120.21</v>
      </c>
      <c r="F29" s="298"/>
      <c r="G29" s="298">
        <v>23.53</v>
      </c>
      <c r="H29" s="298"/>
      <c r="I29" s="298">
        <v>7.38</v>
      </c>
      <c r="J29" s="298"/>
      <c r="K29" s="298">
        <v>0.34</v>
      </c>
      <c r="L29" s="298"/>
      <c r="M29" s="298">
        <v>0.56</v>
      </c>
      <c r="N29" s="298"/>
      <c r="O29" s="298"/>
      <c r="P29" s="298"/>
      <c r="Q29" s="316">
        <f t="shared" si="3"/>
        <v>152.02</v>
      </c>
      <c r="R29" s="298">
        <v>11.9</v>
      </c>
      <c r="S29" s="298">
        <v>8</v>
      </c>
      <c r="T29" s="316">
        <f t="shared" si="4"/>
        <v>19.9</v>
      </c>
      <c r="U29" s="298"/>
      <c r="V29" s="298"/>
      <c r="W29" s="298">
        <v>26.56</v>
      </c>
      <c r="X29" s="298"/>
      <c r="Y29" s="298"/>
      <c r="Z29" s="298"/>
      <c r="AA29" s="298"/>
      <c r="AB29" s="298"/>
      <c r="AC29" s="298"/>
      <c r="AD29" s="298"/>
      <c r="AE29" s="298"/>
      <c r="AF29" s="298"/>
      <c r="AG29" s="298"/>
      <c r="AH29" s="298"/>
      <c r="AI29" s="316">
        <f t="shared" si="5"/>
        <v>26.56</v>
      </c>
      <c r="AJ29" s="316"/>
      <c r="AK29" s="298"/>
      <c r="AL29" s="297">
        <f t="shared" si="6"/>
        <v>198.48</v>
      </c>
      <c r="AM29" s="332"/>
      <c r="AN29" s="332"/>
      <c r="AO29" s="332"/>
      <c r="AP29" s="332">
        <f t="shared" si="8"/>
        <v>198.48</v>
      </c>
    </row>
    <row r="30" ht="14" customHeight="1" spans="1:42">
      <c r="A30" s="126" t="s">
        <v>488</v>
      </c>
      <c r="B30" s="296">
        <v>500</v>
      </c>
      <c r="C30" s="126" t="s">
        <v>489</v>
      </c>
      <c r="D30" s="297">
        <f t="shared" si="16"/>
        <v>9.92</v>
      </c>
      <c r="E30" s="298"/>
      <c r="F30" s="298"/>
      <c r="G30" s="298"/>
      <c r="H30" s="298"/>
      <c r="I30" s="298"/>
      <c r="J30" s="298"/>
      <c r="K30" s="298"/>
      <c r="L30" s="298"/>
      <c r="M30" s="298"/>
      <c r="N30" s="298"/>
      <c r="O30" s="298"/>
      <c r="P30" s="298"/>
      <c r="Q30" s="316">
        <f t="shared" si="3"/>
        <v>0</v>
      </c>
      <c r="R30" s="298"/>
      <c r="S30" s="298"/>
      <c r="T30" s="316">
        <f t="shared" si="4"/>
        <v>0</v>
      </c>
      <c r="U30" s="298"/>
      <c r="V30" s="298"/>
      <c r="W30" s="298"/>
      <c r="X30" s="298">
        <v>9.92</v>
      </c>
      <c r="Y30" s="298"/>
      <c r="Z30" s="298"/>
      <c r="AA30" s="298"/>
      <c r="AB30" s="298"/>
      <c r="AC30" s="298"/>
      <c r="AD30" s="298"/>
      <c r="AE30" s="298"/>
      <c r="AF30" s="298"/>
      <c r="AG30" s="298"/>
      <c r="AH30" s="298"/>
      <c r="AI30" s="316">
        <f t="shared" si="5"/>
        <v>9.92</v>
      </c>
      <c r="AJ30" s="316"/>
      <c r="AK30" s="298"/>
      <c r="AL30" s="297">
        <f t="shared" si="6"/>
        <v>9.92</v>
      </c>
      <c r="AM30" s="332"/>
      <c r="AN30" s="332"/>
      <c r="AO30" s="332"/>
      <c r="AP30" s="332">
        <f t="shared" si="8"/>
        <v>9.92</v>
      </c>
    </row>
    <row r="31" ht="14" customHeight="1" spans="1:42">
      <c r="A31" s="126" t="s">
        <v>490</v>
      </c>
      <c r="B31" s="296">
        <v>333</v>
      </c>
      <c r="C31" s="126" t="s">
        <v>491</v>
      </c>
      <c r="D31" s="297">
        <f t="shared" si="16"/>
        <v>54.3</v>
      </c>
      <c r="E31" s="298"/>
      <c r="F31" s="298"/>
      <c r="G31" s="298"/>
      <c r="H31" s="298"/>
      <c r="I31" s="298"/>
      <c r="J31" s="298"/>
      <c r="K31" s="298"/>
      <c r="L31" s="298"/>
      <c r="M31" s="298"/>
      <c r="N31" s="298"/>
      <c r="O31" s="298"/>
      <c r="P31" s="298"/>
      <c r="Q31" s="316">
        <f t="shared" si="3"/>
        <v>0</v>
      </c>
      <c r="R31" s="298"/>
      <c r="S31" s="298"/>
      <c r="T31" s="316">
        <f t="shared" si="4"/>
        <v>0</v>
      </c>
      <c r="U31" s="298"/>
      <c r="V31" s="298"/>
      <c r="W31" s="298"/>
      <c r="X31" s="298">
        <v>54.3</v>
      </c>
      <c r="Y31" s="298"/>
      <c r="Z31" s="298"/>
      <c r="AA31" s="298"/>
      <c r="AB31" s="298"/>
      <c r="AC31" s="298"/>
      <c r="AD31" s="298"/>
      <c r="AE31" s="298"/>
      <c r="AF31" s="298"/>
      <c r="AG31" s="298"/>
      <c r="AH31" s="298"/>
      <c r="AI31" s="316">
        <f t="shared" si="5"/>
        <v>54.3</v>
      </c>
      <c r="AJ31" s="316"/>
      <c r="AK31" s="298"/>
      <c r="AL31" s="297">
        <f t="shared" si="6"/>
        <v>54.3</v>
      </c>
      <c r="AM31" s="332"/>
      <c r="AN31" s="332"/>
      <c r="AO31" s="332"/>
      <c r="AP31" s="332">
        <f t="shared" si="8"/>
        <v>54.3</v>
      </c>
    </row>
    <row r="32" ht="14" customHeight="1" spans="1:42">
      <c r="A32" s="126" t="s">
        <v>492</v>
      </c>
      <c r="B32" s="296">
        <v>512</v>
      </c>
      <c r="C32" s="126" t="s">
        <v>493</v>
      </c>
      <c r="D32" s="297">
        <f t="shared" si="16"/>
        <v>11</v>
      </c>
      <c r="E32" s="298"/>
      <c r="F32" s="298"/>
      <c r="G32" s="298"/>
      <c r="H32" s="298"/>
      <c r="I32" s="298"/>
      <c r="J32" s="298"/>
      <c r="K32" s="298"/>
      <c r="L32" s="298"/>
      <c r="M32" s="298"/>
      <c r="N32" s="298"/>
      <c r="O32" s="298"/>
      <c r="P32" s="298"/>
      <c r="Q32" s="316">
        <f t="shared" si="3"/>
        <v>0</v>
      </c>
      <c r="R32" s="298"/>
      <c r="S32" s="298"/>
      <c r="T32" s="316">
        <f t="shared" si="4"/>
        <v>0</v>
      </c>
      <c r="U32" s="298"/>
      <c r="V32" s="298"/>
      <c r="W32" s="298"/>
      <c r="X32" s="298">
        <v>11</v>
      </c>
      <c r="Y32" s="298"/>
      <c r="Z32" s="298"/>
      <c r="AA32" s="298"/>
      <c r="AB32" s="298"/>
      <c r="AC32" s="298"/>
      <c r="AD32" s="298"/>
      <c r="AE32" s="298"/>
      <c r="AF32" s="298"/>
      <c r="AG32" s="298"/>
      <c r="AH32" s="298"/>
      <c r="AI32" s="316">
        <f t="shared" si="5"/>
        <v>11</v>
      </c>
      <c r="AJ32" s="316"/>
      <c r="AK32" s="298"/>
      <c r="AL32" s="297">
        <f t="shared" si="6"/>
        <v>11</v>
      </c>
      <c r="AM32" s="332"/>
      <c r="AN32" s="332"/>
      <c r="AO32" s="332"/>
      <c r="AP32" s="332">
        <f t="shared" si="8"/>
        <v>11</v>
      </c>
    </row>
    <row r="33" ht="14" customHeight="1" spans="1:42">
      <c r="A33" s="126" t="s">
        <v>494</v>
      </c>
      <c r="B33" s="296">
        <v>91</v>
      </c>
      <c r="C33" s="126" t="s">
        <v>495</v>
      </c>
      <c r="D33" s="297">
        <f t="shared" si="16"/>
        <v>0</v>
      </c>
      <c r="E33" s="298"/>
      <c r="F33" s="298"/>
      <c r="G33" s="298"/>
      <c r="H33" s="298"/>
      <c r="I33" s="298"/>
      <c r="J33" s="298"/>
      <c r="K33" s="298"/>
      <c r="L33" s="298"/>
      <c r="M33" s="298"/>
      <c r="N33" s="298"/>
      <c r="O33" s="298"/>
      <c r="P33" s="298"/>
      <c r="Q33" s="316">
        <f t="shared" si="3"/>
        <v>0</v>
      </c>
      <c r="R33" s="298"/>
      <c r="S33" s="298"/>
      <c r="T33" s="316">
        <f t="shared" si="4"/>
        <v>0</v>
      </c>
      <c r="U33" s="298"/>
      <c r="V33" s="298"/>
      <c r="W33" s="298"/>
      <c r="X33" s="298"/>
      <c r="Y33" s="298"/>
      <c r="Z33" s="298"/>
      <c r="AA33" s="298"/>
      <c r="AB33" s="298"/>
      <c r="AC33" s="298"/>
      <c r="AD33" s="298"/>
      <c r="AE33" s="298"/>
      <c r="AF33" s="298"/>
      <c r="AG33" s="298"/>
      <c r="AH33" s="298"/>
      <c r="AI33" s="316">
        <f t="shared" si="5"/>
        <v>0</v>
      </c>
      <c r="AJ33" s="316"/>
      <c r="AK33" s="298"/>
      <c r="AL33" s="297">
        <f t="shared" si="6"/>
        <v>0</v>
      </c>
      <c r="AM33" s="332"/>
      <c r="AN33" s="332"/>
      <c r="AO33" s="332"/>
      <c r="AP33" s="332">
        <f t="shared" si="8"/>
        <v>0</v>
      </c>
    </row>
    <row r="34" ht="14" customHeight="1" spans="1:42">
      <c r="A34" s="126" t="s">
        <v>496</v>
      </c>
      <c r="B34" s="296">
        <v>1868</v>
      </c>
      <c r="C34" s="126" t="s">
        <v>497</v>
      </c>
      <c r="D34" s="297">
        <f>SUM(D35:D40)</f>
        <v>1105.48</v>
      </c>
      <c r="E34" s="297">
        <f t="shared" ref="E34:AP34" si="17">SUM(E35:E40)</f>
        <v>672.42</v>
      </c>
      <c r="F34" s="297">
        <f t="shared" si="17"/>
        <v>0</v>
      </c>
      <c r="G34" s="297">
        <f t="shared" si="17"/>
        <v>77.9</v>
      </c>
      <c r="H34" s="297">
        <f t="shared" si="17"/>
        <v>0</v>
      </c>
      <c r="I34" s="297">
        <f t="shared" si="17"/>
        <v>24.1</v>
      </c>
      <c r="J34" s="297">
        <f t="shared" si="17"/>
        <v>0</v>
      </c>
      <c r="K34" s="297">
        <f t="shared" si="17"/>
        <v>1.11</v>
      </c>
      <c r="L34" s="297">
        <f t="shared" si="17"/>
        <v>0</v>
      </c>
      <c r="M34" s="297">
        <f t="shared" si="17"/>
        <v>0</v>
      </c>
      <c r="N34" s="297">
        <f t="shared" si="17"/>
        <v>0</v>
      </c>
      <c r="O34" s="297">
        <f t="shared" si="17"/>
        <v>0</v>
      </c>
      <c r="P34" s="297">
        <f t="shared" si="17"/>
        <v>0</v>
      </c>
      <c r="Q34" s="297">
        <f t="shared" si="17"/>
        <v>775.53</v>
      </c>
      <c r="R34" s="297">
        <f t="shared" si="17"/>
        <v>69.24</v>
      </c>
      <c r="S34" s="297">
        <f t="shared" si="17"/>
        <v>40</v>
      </c>
      <c r="T34" s="297">
        <f t="shared" si="17"/>
        <v>109.24</v>
      </c>
      <c r="U34" s="297">
        <f t="shared" si="17"/>
        <v>0</v>
      </c>
      <c r="V34" s="297">
        <f t="shared" si="17"/>
        <v>0</v>
      </c>
      <c r="W34" s="297">
        <f t="shared" si="17"/>
        <v>50</v>
      </c>
      <c r="X34" s="297">
        <f t="shared" si="17"/>
        <v>153.71</v>
      </c>
      <c r="Y34" s="297">
        <f t="shared" si="17"/>
        <v>0</v>
      </c>
      <c r="Z34" s="297">
        <f t="shared" si="17"/>
        <v>0</v>
      </c>
      <c r="AA34" s="297">
        <f t="shared" si="17"/>
        <v>0</v>
      </c>
      <c r="AB34" s="297">
        <f t="shared" si="17"/>
        <v>0</v>
      </c>
      <c r="AC34" s="297">
        <f t="shared" si="17"/>
        <v>0</v>
      </c>
      <c r="AD34" s="297">
        <f t="shared" si="17"/>
        <v>0</v>
      </c>
      <c r="AE34" s="297">
        <f t="shared" si="17"/>
        <v>0</v>
      </c>
      <c r="AF34" s="297">
        <f t="shared" si="17"/>
        <v>0</v>
      </c>
      <c r="AG34" s="297">
        <f t="shared" si="17"/>
        <v>0</v>
      </c>
      <c r="AH34" s="297">
        <f t="shared" si="17"/>
        <v>0</v>
      </c>
      <c r="AI34" s="297">
        <f t="shared" si="17"/>
        <v>203.71</v>
      </c>
      <c r="AJ34" s="297">
        <f t="shared" si="17"/>
        <v>0</v>
      </c>
      <c r="AK34" s="297">
        <f t="shared" si="17"/>
        <v>17</v>
      </c>
      <c r="AL34" s="297">
        <f t="shared" si="17"/>
        <v>1105.48</v>
      </c>
      <c r="AM34" s="297">
        <f t="shared" si="17"/>
        <v>0</v>
      </c>
      <c r="AN34" s="297">
        <f t="shared" si="17"/>
        <v>0</v>
      </c>
      <c r="AO34" s="297">
        <f t="shared" si="17"/>
        <v>-10</v>
      </c>
      <c r="AP34" s="297">
        <f t="shared" si="17"/>
        <v>1095.48</v>
      </c>
    </row>
    <row r="35" ht="14" customHeight="1" spans="1:42">
      <c r="A35" s="126" t="s">
        <v>498</v>
      </c>
      <c r="B35" s="296">
        <v>3100</v>
      </c>
      <c r="C35" s="126" t="s">
        <v>453</v>
      </c>
      <c r="D35" s="297">
        <f t="shared" ref="D35:D40" si="18">Q35+T35+AI35+AJ35+AK35</f>
        <v>901.77</v>
      </c>
      <c r="E35" s="298">
        <v>672.42</v>
      </c>
      <c r="F35" s="298"/>
      <c r="G35" s="298">
        <v>77.9</v>
      </c>
      <c r="H35" s="298"/>
      <c r="I35" s="298">
        <v>24.1</v>
      </c>
      <c r="J35" s="298"/>
      <c r="K35" s="298">
        <v>1.11</v>
      </c>
      <c r="L35" s="298"/>
      <c r="M35" s="298"/>
      <c r="N35" s="298"/>
      <c r="O35" s="298"/>
      <c r="P35" s="298"/>
      <c r="Q35" s="316">
        <f t="shared" si="3"/>
        <v>775.53</v>
      </c>
      <c r="R35" s="298">
        <v>69.24</v>
      </c>
      <c r="S35" s="298">
        <v>40</v>
      </c>
      <c r="T35" s="316">
        <f t="shared" si="4"/>
        <v>109.24</v>
      </c>
      <c r="U35" s="298"/>
      <c r="V35" s="298"/>
      <c r="W35" s="298"/>
      <c r="X35" s="298"/>
      <c r="Y35" s="298"/>
      <c r="Z35" s="298"/>
      <c r="AA35" s="298"/>
      <c r="AB35" s="298"/>
      <c r="AC35" s="298"/>
      <c r="AD35" s="298"/>
      <c r="AE35" s="298"/>
      <c r="AF35" s="298"/>
      <c r="AG35" s="298"/>
      <c r="AH35" s="298"/>
      <c r="AI35" s="316">
        <f t="shared" si="5"/>
        <v>0</v>
      </c>
      <c r="AJ35" s="316"/>
      <c r="AK35" s="298">
        <v>17</v>
      </c>
      <c r="AL35" s="297">
        <f t="shared" si="6"/>
        <v>901.77</v>
      </c>
      <c r="AM35" s="332"/>
      <c r="AN35" s="332"/>
      <c r="AO35" s="332"/>
      <c r="AP35" s="332">
        <f t="shared" si="8"/>
        <v>901.77</v>
      </c>
    </row>
    <row r="36" ht="14" customHeight="1" spans="1:42">
      <c r="A36" s="126" t="s">
        <v>499</v>
      </c>
      <c r="B36" s="296">
        <v>25148</v>
      </c>
      <c r="C36" s="126" t="s">
        <v>500</v>
      </c>
      <c r="D36" s="297">
        <f t="shared" si="18"/>
        <v>0</v>
      </c>
      <c r="E36" s="298"/>
      <c r="F36" s="298"/>
      <c r="G36" s="298"/>
      <c r="H36" s="298"/>
      <c r="I36" s="298"/>
      <c r="J36" s="298"/>
      <c r="K36" s="298"/>
      <c r="L36" s="298"/>
      <c r="M36" s="298"/>
      <c r="N36" s="298"/>
      <c r="O36" s="298"/>
      <c r="P36" s="298"/>
      <c r="Q36" s="316">
        <f t="shared" si="3"/>
        <v>0</v>
      </c>
      <c r="R36" s="298"/>
      <c r="S36" s="298"/>
      <c r="T36" s="316">
        <f t="shared" si="4"/>
        <v>0</v>
      </c>
      <c r="U36" s="298"/>
      <c r="V36" s="298"/>
      <c r="W36" s="298"/>
      <c r="X36" s="298"/>
      <c r="Y36" s="298"/>
      <c r="Z36" s="298"/>
      <c r="AA36" s="298"/>
      <c r="AB36" s="298"/>
      <c r="AC36" s="298"/>
      <c r="AD36" s="298"/>
      <c r="AE36" s="298"/>
      <c r="AF36" s="298"/>
      <c r="AG36" s="298"/>
      <c r="AH36" s="298"/>
      <c r="AI36" s="316">
        <f t="shared" si="5"/>
        <v>0</v>
      </c>
      <c r="AJ36" s="316"/>
      <c r="AK36" s="298"/>
      <c r="AL36" s="297">
        <f t="shared" si="6"/>
        <v>0</v>
      </c>
      <c r="AM36" s="332"/>
      <c r="AN36" s="332"/>
      <c r="AO36" s="332"/>
      <c r="AP36" s="332">
        <f t="shared" si="8"/>
        <v>0</v>
      </c>
    </row>
    <row r="37" ht="14" customHeight="1" spans="1:42">
      <c r="A37" s="126" t="s">
        <v>501</v>
      </c>
      <c r="B37" s="296"/>
      <c r="C37" s="126" t="s">
        <v>502</v>
      </c>
      <c r="D37" s="297">
        <f t="shared" si="18"/>
        <v>0</v>
      </c>
      <c r="E37" s="298"/>
      <c r="F37" s="298"/>
      <c r="G37" s="298"/>
      <c r="H37" s="298"/>
      <c r="I37" s="298"/>
      <c r="J37" s="298"/>
      <c r="K37" s="298"/>
      <c r="L37" s="298"/>
      <c r="M37" s="298"/>
      <c r="N37" s="298"/>
      <c r="O37" s="298"/>
      <c r="P37" s="298"/>
      <c r="Q37" s="316">
        <f t="shared" si="3"/>
        <v>0</v>
      </c>
      <c r="R37" s="298"/>
      <c r="S37" s="298"/>
      <c r="T37" s="316">
        <f t="shared" si="4"/>
        <v>0</v>
      </c>
      <c r="U37" s="298"/>
      <c r="V37" s="298"/>
      <c r="W37" s="298"/>
      <c r="X37" s="298"/>
      <c r="Y37" s="298"/>
      <c r="Z37" s="298"/>
      <c r="AA37" s="298"/>
      <c r="AB37" s="298"/>
      <c r="AC37" s="298"/>
      <c r="AD37" s="298"/>
      <c r="AE37" s="298"/>
      <c r="AF37" s="298"/>
      <c r="AG37" s="298"/>
      <c r="AH37" s="298"/>
      <c r="AI37" s="316">
        <f t="shared" si="5"/>
        <v>0</v>
      </c>
      <c r="AJ37" s="316"/>
      <c r="AK37" s="298"/>
      <c r="AL37" s="297">
        <f t="shared" si="6"/>
        <v>0</v>
      </c>
      <c r="AM37" s="332"/>
      <c r="AN37" s="332"/>
      <c r="AO37" s="332"/>
      <c r="AP37" s="332">
        <f t="shared" si="8"/>
        <v>0</v>
      </c>
    </row>
    <row r="38" ht="14" customHeight="1" spans="1:42">
      <c r="A38" s="126" t="s">
        <v>503</v>
      </c>
      <c r="B38" s="296">
        <v>100</v>
      </c>
      <c r="C38" s="126" t="s">
        <v>504</v>
      </c>
      <c r="D38" s="297">
        <f t="shared" si="18"/>
        <v>90.95</v>
      </c>
      <c r="E38" s="298"/>
      <c r="F38" s="298"/>
      <c r="G38" s="298"/>
      <c r="H38" s="298"/>
      <c r="I38" s="298"/>
      <c r="J38" s="298"/>
      <c r="K38" s="298"/>
      <c r="L38" s="298"/>
      <c r="M38" s="298"/>
      <c r="N38" s="298"/>
      <c r="O38" s="298"/>
      <c r="P38" s="298"/>
      <c r="Q38" s="316">
        <f t="shared" si="3"/>
        <v>0</v>
      </c>
      <c r="R38" s="298"/>
      <c r="S38" s="298"/>
      <c r="T38" s="316">
        <f t="shared" si="4"/>
        <v>0</v>
      </c>
      <c r="U38" s="298"/>
      <c r="V38" s="298"/>
      <c r="W38" s="298"/>
      <c r="X38" s="298">
        <v>90.95</v>
      </c>
      <c r="Y38" s="298"/>
      <c r="Z38" s="298"/>
      <c r="AA38" s="298"/>
      <c r="AB38" s="298"/>
      <c r="AC38" s="298"/>
      <c r="AD38" s="298"/>
      <c r="AE38" s="298"/>
      <c r="AF38" s="298"/>
      <c r="AG38" s="298"/>
      <c r="AH38" s="298"/>
      <c r="AI38" s="316">
        <f t="shared" si="5"/>
        <v>90.95</v>
      </c>
      <c r="AJ38" s="316"/>
      <c r="AK38" s="298"/>
      <c r="AL38" s="297">
        <f t="shared" si="6"/>
        <v>90.95</v>
      </c>
      <c r="AM38" s="332"/>
      <c r="AN38" s="332"/>
      <c r="AO38" s="332">
        <v>-10</v>
      </c>
      <c r="AP38" s="332">
        <f t="shared" si="8"/>
        <v>80.95</v>
      </c>
    </row>
    <row r="39" ht="14" customHeight="1" spans="1:42">
      <c r="A39" s="126"/>
      <c r="B39" s="296"/>
      <c r="C39" s="126" t="s">
        <v>505</v>
      </c>
      <c r="D39" s="297">
        <f t="shared" si="18"/>
        <v>50</v>
      </c>
      <c r="E39" s="298"/>
      <c r="F39" s="298"/>
      <c r="G39" s="298"/>
      <c r="H39" s="298"/>
      <c r="I39" s="298"/>
      <c r="J39" s="298"/>
      <c r="K39" s="298"/>
      <c r="L39" s="298"/>
      <c r="M39" s="298"/>
      <c r="N39" s="298"/>
      <c r="O39" s="298"/>
      <c r="P39" s="298"/>
      <c r="Q39" s="316">
        <f t="shared" si="3"/>
        <v>0</v>
      </c>
      <c r="R39" s="298"/>
      <c r="S39" s="298"/>
      <c r="T39" s="316">
        <f t="shared" si="4"/>
        <v>0</v>
      </c>
      <c r="U39" s="298"/>
      <c r="V39" s="298"/>
      <c r="W39" s="298">
        <v>50</v>
      </c>
      <c r="X39" s="298"/>
      <c r="Y39" s="298"/>
      <c r="Z39" s="298"/>
      <c r="AA39" s="298"/>
      <c r="AB39" s="298"/>
      <c r="AC39" s="298"/>
      <c r="AD39" s="298"/>
      <c r="AE39" s="298"/>
      <c r="AF39" s="298"/>
      <c r="AG39" s="298"/>
      <c r="AH39" s="298"/>
      <c r="AI39" s="316">
        <f t="shared" si="5"/>
        <v>50</v>
      </c>
      <c r="AJ39" s="316"/>
      <c r="AK39" s="298"/>
      <c r="AL39" s="297">
        <f t="shared" si="6"/>
        <v>50</v>
      </c>
      <c r="AM39" s="332"/>
      <c r="AN39" s="332"/>
      <c r="AO39" s="332"/>
      <c r="AP39" s="332">
        <f t="shared" si="8"/>
        <v>50</v>
      </c>
    </row>
    <row r="40" ht="14" customHeight="1" spans="1:42">
      <c r="A40" s="126"/>
      <c r="B40" s="296"/>
      <c r="C40" s="126" t="s">
        <v>506</v>
      </c>
      <c r="D40" s="297">
        <f t="shared" si="18"/>
        <v>62.76</v>
      </c>
      <c r="E40" s="298"/>
      <c r="F40" s="298"/>
      <c r="G40" s="298"/>
      <c r="H40" s="298"/>
      <c r="I40" s="298"/>
      <c r="J40" s="298"/>
      <c r="K40" s="298"/>
      <c r="L40" s="298"/>
      <c r="M40" s="298"/>
      <c r="N40" s="298"/>
      <c r="O40" s="298"/>
      <c r="P40" s="298"/>
      <c r="Q40" s="316">
        <f t="shared" si="3"/>
        <v>0</v>
      </c>
      <c r="R40" s="298"/>
      <c r="S40" s="298"/>
      <c r="T40" s="316">
        <f t="shared" si="4"/>
        <v>0</v>
      </c>
      <c r="U40" s="298"/>
      <c r="V40" s="298"/>
      <c r="W40" s="298"/>
      <c r="X40" s="298">
        <v>62.76</v>
      </c>
      <c r="Y40" s="298"/>
      <c r="Z40" s="298"/>
      <c r="AA40" s="298"/>
      <c r="AB40" s="298"/>
      <c r="AC40" s="298"/>
      <c r="AD40" s="298"/>
      <c r="AE40" s="298"/>
      <c r="AF40" s="298"/>
      <c r="AG40" s="298"/>
      <c r="AH40" s="298"/>
      <c r="AI40" s="316">
        <f t="shared" si="5"/>
        <v>62.76</v>
      </c>
      <c r="AJ40" s="316"/>
      <c r="AK40" s="298"/>
      <c r="AL40" s="297">
        <f t="shared" si="6"/>
        <v>62.76</v>
      </c>
      <c r="AM40" s="332"/>
      <c r="AN40" s="332"/>
      <c r="AO40" s="332"/>
      <c r="AP40" s="332">
        <f t="shared" si="8"/>
        <v>62.76</v>
      </c>
    </row>
    <row r="41" ht="14" customHeight="1" spans="1:42">
      <c r="A41" s="126"/>
      <c r="B41" s="296"/>
      <c r="C41" s="126" t="s">
        <v>507</v>
      </c>
      <c r="D41" s="297">
        <f>SUM(D42:D43)</f>
        <v>700</v>
      </c>
      <c r="E41" s="297">
        <f t="shared" ref="E41:AP41" si="19">SUM(E42:E43)</f>
        <v>0</v>
      </c>
      <c r="F41" s="297">
        <f t="shared" si="19"/>
        <v>0</v>
      </c>
      <c r="G41" s="297">
        <f t="shared" si="19"/>
        <v>0</v>
      </c>
      <c r="H41" s="297">
        <f t="shared" si="19"/>
        <v>0</v>
      </c>
      <c r="I41" s="297">
        <f t="shared" si="19"/>
        <v>0</v>
      </c>
      <c r="J41" s="297">
        <f t="shared" si="19"/>
        <v>0</v>
      </c>
      <c r="K41" s="297">
        <f t="shared" si="19"/>
        <v>0</v>
      </c>
      <c r="L41" s="297">
        <f t="shared" si="19"/>
        <v>0</v>
      </c>
      <c r="M41" s="297">
        <f t="shared" si="19"/>
        <v>0</v>
      </c>
      <c r="N41" s="297">
        <f t="shared" si="19"/>
        <v>0</v>
      </c>
      <c r="O41" s="297">
        <f t="shared" si="19"/>
        <v>0</v>
      </c>
      <c r="P41" s="297">
        <f t="shared" si="19"/>
        <v>0</v>
      </c>
      <c r="Q41" s="297">
        <f t="shared" si="19"/>
        <v>0</v>
      </c>
      <c r="R41" s="297">
        <f t="shared" si="19"/>
        <v>0</v>
      </c>
      <c r="S41" s="297">
        <f t="shared" si="19"/>
        <v>0</v>
      </c>
      <c r="T41" s="297">
        <f t="shared" si="19"/>
        <v>0</v>
      </c>
      <c r="U41" s="297">
        <f t="shared" si="19"/>
        <v>0</v>
      </c>
      <c r="V41" s="297">
        <f t="shared" si="19"/>
        <v>0</v>
      </c>
      <c r="W41" s="297">
        <f t="shared" si="19"/>
        <v>700</v>
      </c>
      <c r="X41" s="297">
        <f t="shared" si="19"/>
        <v>0</v>
      </c>
      <c r="Y41" s="297">
        <f t="shared" si="19"/>
        <v>0</v>
      </c>
      <c r="Z41" s="297">
        <f t="shared" si="19"/>
        <v>0</v>
      </c>
      <c r="AA41" s="297">
        <f t="shared" si="19"/>
        <v>0</v>
      </c>
      <c r="AB41" s="297">
        <f t="shared" si="19"/>
        <v>0</v>
      </c>
      <c r="AC41" s="297">
        <f t="shared" si="19"/>
        <v>0</v>
      </c>
      <c r="AD41" s="297">
        <f t="shared" si="19"/>
        <v>0</v>
      </c>
      <c r="AE41" s="297">
        <f t="shared" si="19"/>
        <v>0</v>
      </c>
      <c r="AF41" s="297">
        <f t="shared" si="19"/>
        <v>0</v>
      </c>
      <c r="AG41" s="297">
        <f t="shared" si="19"/>
        <v>0</v>
      </c>
      <c r="AH41" s="297">
        <f t="shared" si="19"/>
        <v>0</v>
      </c>
      <c r="AI41" s="297">
        <f t="shared" si="19"/>
        <v>700</v>
      </c>
      <c r="AJ41" s="297">
        <f t="shared" si="19"/>
        <v>0</v>
      </c>
      <c r="AK41" s="297">
        <f t="shared" si="19"/>
        <v>0</v>
      </c>
      <c r="AL41" s="297">
        <f t="shared" si="19"/>
        <v>700</v>
      </c>
      <c r="AM41" s="297">
        <f t="shared" si="19"/>
        <v>0</v>
      </c>
      <c r="AN41" s="297">
        <f t="shared" si="19"/>
        <v>0</v>
      </c>
      <c r="AO41" s="297">
        <f t="shared" si="19"/>
        <v>0</v>
      </c>
      <c r="AP41" s="297">
        <f t="shared" si="19"/>
        <v>700</v>
      </c>
    </row>
    <row r="42" ht="14" customHeight="1" spans="1:42">
      <c r="A42" s="126"/>
      <c r="B42" s="296"/>
      <c r="C42" s="126" t="s">
        <v>508</v>
      </c>
      <c r="D42" s="297">
        <f t="shared" ref="D42:D46" si="20">Q42+T42+AI42+AJ42+AK42</f>
        <v>700</v>
      </c>
      <c r="E42" s="298"/>
      <c r="F42" s="298"/>
      <c r="G42" s="298"/>
      <c r="H42" s="298"/>
      <c r="I42" s="298"/>
      <c r="J42" s="298"/>
      <c r="K42" s="298"/>
      <c r="L42" s="298"/>
      <c r="M42" s="298"/>
      <c r="N42" s="298"/>
      <c r="O42" s="298"/>
      <c r="P42" s="298"/>
      <c r="Q42" s="316">
        <f t="shared" si="3"/>
        <v>0</v>
      </c>
      <c r="R42" s="298"/>
      <c r="S42" s="298"/>
      <c r="T42" s="316">
        <f t="shared" si="4"/>
        <v>0</v>
      </c>
      <c r="U42" s="298"/>
      <c r="V42" s="298"/>
      <c r="W42" s="298">
        <v>700</v>
      </c>
      <c r="X42" s="298"/>
      <c r="Y42" s="298"/>
      <c r="Z42" s="298"/>
      <c r="AA42" s="298"/>
      <c r="AB42" s="298"/>
      <c r="AC42" s="298"/>
      <c r="AD42" s="298"/>
      <c r="AE42" s="298"/>
      <c r="AF42" s="298"/>
      <c r="AG42" s="298"/>
      <c r="AH42" s="298"/>
      <c r="AI42" s="316">
        <f t="shared" si="5"/>
        <v>700</v>
      </c>
      <c r="AJ42" s="297"/>
      <c r="AK42" s="298"/>
      <c r="AL42" s="297">
        <f t="shared" si="6"/>
        <v>700</v>
      </c>
      <c r="AM42" s="333"/>
      <c r="AN42" s="333"/>
      <c r="AO42" s="333"/>
      <c r="AP42" s="332">
        <f t="shared" si="8"/>
        <v>700</v>
      </c>
    </row>
    <row r="43" ht="14" customHeight="1" spans="1:42">
      <c r="A43" s="126"/>
      <c r="B43" s="296"/>
      <c r="C43" s="126" t="s">
        <v>509</v>
      </c>
      <c r="D43" s="297">
        <f t="shared" si="20"/>
        <v>0</v>
      </c>
      <c r="E43" s="298"/>
      <c r="F43" s="298"/>
      <c r="G43" s="298"/>
      <c r="H43" s="298"/>
      <c r="I43" s="298"/>
      <c r="J43" s="298"/>
      <c r="K43" s="298"/>
      <c r="L43" s="298"/>
      <c r="M43" s="298"/>
      <c r="N43" s="298"/>
      <c r="O43" s="298"/>
      <c r="P43" s="298"/>
      <c r="Q43" s="316">
        <f t="shared" si="3"/>
        <v>0</v>
      </c>
      <c r="R43" s="298"/>
      <c r="S43" s="298"/>
      <c r="T43" s="316">
        <f t="shared" si="4"/>
        <v>0</v>
      </c>
      <c r="U43" s="298"/>
      <c r="V43" s="298"/>
      <c r="W43" s="298"/>
      <c r="X43" s="298"/>
      <c r="Y43" s="298"/>
      <c r="Z43" s="298"/>
      <c r="AA43" s="298"/>
      <c r="AB43" s="298"/>
      <c r="AC43" s="298"/>
      <c r="AD43" s="298"/>
      <c r="AE43" s="298"/>
      <c r="AF43" s="298"/>
      <c r="AG43" s="298"/>
      <c r="AH43" s="298"/>
      <c r="AI43" s="316">
        <f t="shared" si="5"/>
        <v>0</v>
      </c>
      <c r="AJ43" s="316"/>
      <c r="AK43" s="298"/>
      <c r="AL43" s="297">
        <f t="shared" si="6"/>
        <v>0</v>
      </c>
      <c r="AM43" s="332"/>
      <c r="AN43" s="332"/>
      <c r="AO43" s="332"/>
      <c r="AP43" s="332">
        <f t="shared" si="8"/>
        <v>0</v>
      </c>
    </row>
    <row r="44" ht="14" customHeight="1" spans="1:42">
      <c r="A44" s="126"/>
      <c r="B44" s="296"/>
      <c r="C44" s="126" t="s">
        <v>510</v>
      </c>
      <c r="D44" s="297">
        <f>SUM(D45:D47)</f>
        <v>550.4</v>
      </c>
      <c r="E44" s="297">
        <f t="shared" ref="E44:AP44" si="21">SUM(E45:E47)</f>
        <v>95.19</v>
      </c>
      <c r="F44" s="297">
        <f t="shared" si="21"/>
        <v>0</v>
      </c>
      <c r="G44" s="297">
        <f t="shared" si="21"/>
        <v>18.64</v>
      </c>
      <c r="H44" s="297">
        <f t="shared" si="21"/>
        <v>0</v>
      </c>
      <c r="I44" s="297">
        <f t="shared" si="21"/>
        <v>5.81</v>
      </c>
      <c r="J44" s="297">
        <f t="shared" si="21"/>
        <v>0.11</v>
      </c>
      <c r="K44" s="297">
        <f t="shared" si="21"/>
        <v>0.27</v>
      </c>
      <c r="L44" s="297">
        <f t="shared" si="21"/>
        <v>0</v>
      </c>
      <c r="M44" s="297">
        <f t="shared" si="21"/>
        <v>0</v>
      </c>
      <c r="N44" s="297">
        <f t="shared" si="21"/>
        <v>0</v>
      </c>
      <c r="O44" s="297">
        <f t="shared" si="21"/>
        <v>0</v>
      </c>
      <c r="P44" s="297">
        <f t="shared" si="21"/>
        <v>0</v>
      </c>
      <c r="Q44" s="297">
        <f t="shared" si="21"/>
        <v>120.02</v>
      </c>
      <c r="R44" s="297">
        <f t="shared" si="21"/>
        <v>17.54</v>
      </c>
      <c r="S44" s="297">
        <f t="shared" si="21"/>
        <v>13.1</v>
      </c>
      <c r="T44" s="297">
        <f t="shared" si="21"/>
        <v>30.64</v>
      </c>
      <c r="U44" s="297">
        <f t="shared" si="21"/>
        <v>0</v>
      </c>
      <c r="V44" s="297">
        <f t="shared" si="21"/>
        <v>0</v>
      </c>
      <c r="W44" s="297">
        <f t="shared" si="21"/>
        <v>332.97</v>
      </c>
      <c r="X44" s="297">
        <f t="shared" si="21"/>
        <v>62.77</v>
      </c>
      <c r="Y44" s="297">
        <f t="shared" si="21"/>
        <v>0</v>
      </c>
      <c r="Z44" s="297">
        <f t="shared" si="21"/>
        <v>0</v>
      </c>
      <c r="AA44" s="297">
        <f t="shared" si="21"/>
        <v>0</v>
      </c>
      <c r="AB44" s="297">
        <f t="shared" si="21"/>
        <v>0</v>
      </c>
      <c r="AC44" s="297">
        <f t="shared" si="21"/>
        <v>0</v>
      </c>
      <c r="AD44" s="297">
        <f t="shared" si="21"/>
        <v>0</v>
      </c>
      <c r="AE44" s="297">
        <f t="shared" si="21"/>
        <v>0</v>
      </c>
      <c r="AF44" s="297">
        <f t="shared" si="21"/>
        <v>0</v>
      </c>
      <c r="AG44" s="297">
        <f t="shared" si="21"/>
        <v>0</v>
      </c>
      <c r="AH44" s="297">
        <f t="shared" si="21"/>
        <v>0</v>
      </c>
      <c r="AI44" s="297">
        <f t="shared" si="21"/>
        <v>395.74</v>
      </c>
      <c r="AJ44" s="297">
        <f t="shared" si="21"/>
        <v>0</v>
      </c>
      <c r="AK44" s="297">
        <f t="shared" si="21"/>
        <v>4</v>
      </c>
      <c r="AL44" s="297">
        <f t="shared" si="21"/>
        <v>550.4</v>
      </c>
      <c r="AM44" s="297">
        <f t="shared" si="21"/>
        <v>0</v>
      </c>
      <c r="AN44" s="297">
        <f t="shared" si="21"/>
        <v>0</v>
      </c>
      <c r="AO44" s="297">
        <f t="shared" si="21"/>
        <v>0</v>
      </c>
      <c r="AP44" s="297">
        <f t="shared" si="21"/>
        <v>550.4</v>
      </c>
    </row>
    <row r="45" ht="14" customHeight="1" spans="1:42">
      <c r="A45" s="299" t="s">
        <v>511</v>
      </c>
      <c r="B45" s="300">
        <f>B8+B24</f>
        <v>58600</v>
      </c>
      <c r="C45" s="126" t="s">
        <v>453</v>
      </c>
      <c r="D45" s="297">
        <f t="shared" si="20"/>
        <v>154.66</v>
      </c>
      <c r="E45" s="298">
        <v>95.19</v>
      </c>
      <c r="F45" s="298"/>
      <c r="G45" s="298">
        <v>18.64</v>
      </c>
      <c r="H45" s="298"/>
      <c r="I45" s="298">
        <v>5.81</v>
      </c>
      <c r="J45" s="298">
        <v>0.11</v>
      </c>
      <c r="K45" s="298">
        <v>0.27</v>
      </c>
      <c r="L45" s="298"/>
      <c r="M45" s="298"/>
      <c r="N45" s="298"/>
      <c r="O45" s="298"/>
      <c r="P45" s="298"/>
      <c r="Q45" s="316">
        <f t="shared" si="3"/>
        <v>120.02</v>
      </c>
      <c r="R45" s="298">
        <v>17.54</v>
      </c>
      <c r="S45" s="298">
        <v>13.1</v>
      </c>
      <c r="T45" s="316">
        <f t="shared" si="4"/>
        <v>30.64</v>
      </c>
      <c r="U45" s="298"/>
      <c r="V45" s="298"/>
      <c r="W45" s="298"/>
      <c r="X45" s="298"/>
      <c r="Y45" s="298"/>
      <c r="Z45" s="298"/>
      <c r="AA45" s="298"/>
      <c r="AB45" s="298"/>
      <c r="AC45" s="298"/>
      <c r="AD45" s="298"/>
      <c r="AE45" s="298"/>
      <c r="AF45" s="298"/>
      <c r="AG45" s="298"/>
      <c r="AH45" s="298"/>
      <c r="AI45" s="316">
        <f t="shared" si="5"/>
        <v>0</v>
      </c>
      <c r="AJ45" s="316"/>
      <c r="AK45" s="298">
        <v>4</v>
      </c>
      <c r="AL45" s="297">
        <f t="shared" si="6"/>
        <v>154.66</v>
      </c>
      <c r="AM45" s="332"/>
      <c r="AN45" s="332"/>
      <c r="AO45" s="332"/>
      <c r="AP45" s="332">
        <f t="shared" si="8"/>
        <v>154.66</v>
      </c>
    </row>
    <row r="46" ht="14" customHeight="1" spans="1:42">
      <c r="A46" s="301"/>
      <c r="B46" s="296"/>
      <c r="C46" s="126" t="s">
        <v>512</v>
      </c>
      <c r="D46" s="297">
        <f t="shared" si="20"/>
        <v>395.74</v>
      </c>
      <c r="E46" s="298"/>
      <c r="F46" s="298"/>
      <c r="G46" s="298"/>
      <c r="H46" s="298"/>
      <c r="I46" s="298"/>
      <c r="J46" s="298"/>
      <c r="K46" s="298"/>
      <c r="L46" s="298"/>
      <c r="M46" s="298"/>
      <c r="N46" s="298"/>
      <c r="O46" s="298"/>
      <c r="P46" s="298"/>
      <c r="Q46" s="316">
        <f t="shared" si="3"/>
        <v>0</v>
      </c>
      <c r="R46" s="298"/>
      <c r="S46" s="298"/>
      <c r="T46" s="316">
        <f t="shared" si="4"/>
        <v>0</v>
      </c>
      <c r="U46" s="298"/>
      <c r="V46" s="298"/>
      <c r="W46" s="298">
        <v>332.97</v>
      </c>
      <c r="X46" s="298">
        <v>62.77</v>
      </c>
      <c r="Y46" s="298"/>
      <c r="Z46" s="298"/>
      <c r="AA46" s="298"/>
      <c r="AB46" s="298"/>
      <c r="AC46" s="298"/>
      <c r="AD46" s="298"/>
      <c r="AE46" s="298"/>
      <c r="AF46" s="298"/>
      <c r="AG46" s="298"/>
      <c r="AH46" s="298"/>
      <c r="AI46" s="316">
        <f t="shared" si="5"/>
        <v>395.74</v>
      </c>
      <c r="AJ46" s="316"/>
      <c r="AK46" s="298"/>
      <c r="AL46" s="297">
        <f t="shared" si="6"/>
        <v>395.74</v>
      </c>
      <c r="AM46" s="332"/>
      <c r="AN46" s="332"/>
      <c r="AO46" s="332"/>
      <c r="AP46" s="332">
        <f t="shared" si="8"/>
        <v>395.74</v>
      </c>
    </row>
    <row r="47" ht="14" customHeight="1" spans="1:42">
      <c r="A47" s="301"/>
      <c r="B47" s="296"/>
      <c r="C47" s="126" t="s">
        <v>513</v>
      </c>
      <c r="D47" s="297"/>
      <c r="E47" s="298"/>
      <c r="F47" s="298"/>
      <c r="G47" s="298"/>
      <c r="H47" s="298"/>
      <c r="I47" s="298"/>
      <c r="J47" s="298"/>
      <c r="K47" s="298"/>
      <c r="L47" s="298"/>
      <c r="M47" s="298"/>
      <c r="N47" s="298"/>
      <c r="O47" s="298"/>
      <c r="P47" s="298"/>
      <c r="Q47" s="316"/>
      <c r="R47" s="298"/>
      <c r="S47" s="298"/>
      <c r="T47" s="316"/>
      <c r="U47" s="298"/>
      <c r="V47" s="298"/>
      <c r="W47" s="298"/>
      <c r="X47" s="298"/>
      <c r="Y47" s="298"/>
      <c r="Z47" s="298"/>
      <c r="AA47" s="298"/>
      <c r="AB47" s="298"/>
      <c r="AC47" s="298"/>
      <c r="AD47" s="298"/>
      <c r="AE47" s="298"/>
      <c r="AF47" s="298"/>
      <c r="AG47" s="298"/>
      <c r="AH47" s="298"/>
      <c r="AI47" s="316"/>
      <c r="AJ47" s="316"/>
      <c r="AK47" s="298"/>
      <c r="AL47" s="297">
        <f t="shared" si="6"/>
        <v>0</v>
      </c>
      <c r="AM47" s="332"/>
      <c r="AN47" s="332"/>
      <c r="AO47" s="332"/>
      <c r="AP47" s="332">
        <f t="shared" si="8"/>
        <v>0</v>
      </c>
    </row>
    <row r="48" ht="14" customHeight="1" spans="1:42">
      <c r="A48" s="126"/>
      <c r="B48" s="296"/>
      <c r="C48" s="126" t="s">
        <v>514</v>
      </c>
      <c r="D48" s="297">
        <f>SUM(D49:D52)</f>
        <v>1168.28</v>
      </c>
      <c r="E48" s="297">
        <f t="shared" ref="E48:AP48" si="22">SUM(E49:E52)</f>
        <v>923.64</v>
      </c>
      <c r="F48" s="297">
        <f t="shared" si="22"/>
        <v>0</v>
      </c>
      <c r="G48" s="297">
        <f t="shared" si="22"/>
        <v>79.23</v>
      </c>
      <c r="H48" s="297">
        <f t="shared" si="22"/>
        <v>0</v>
      </c>
      <c r="I48" s="297">
        <f t="shared" si="22"/>
        <v>25.49</v>
      </c>
      <c r="J48" s="297">
        <f t="shared" si="22"/>
        <v>0.32</v>
      </c>
      <c r="K48" s="297">
        <f t="shared" si="22"/>
        <v>1.16</v>
      </c>
      <c r="L48" s="297">
        <f t="shared" si="22"/>
        <v>0</v>
      </c>
      <c r="M48" s="297">
        <f t="shared" si="22"/>
        <v>0</v>
      </c>
      <c r="N48" s="297">
        <f t="shared" si="22"/>
        <v>0</v>
      </c>
      <c r="O48" s="297">
        <f t="shared" si="22"/>
        <v>0</v>
      </c>
      <c r="P48" s="297">
        <f t="shared" si="22"/>
        <v>0</v>
      </c>
      <c r="Q48" s="297">
        <f t="shared" si="22"/>
        <v>1029.84</v>
      </c>
      <c r="R48" s="297">
        <f t="shared" si="22"/>
        <v>37.24</v>
      </c>
      <c r="S48" s="297">
        <f t="shared" si="22"/>
        <v>18</v>
      </c>
      <c r="T48" s="297">
        <f t="shared" si="22"/>
        <v>55.24</v>
      </c>
      <c r="U48" s="297">
        <f t="shared" si="22"/>
        <v>0</v>
      </c>
      <c r="V48" s="297">
        <f t="shared" si="22"/>
        <v>37.8</v>
      </c>
      <c r="W48" s="297">
        <f t="shared" si="22"/>
        <v>0</v>
      </c>
      <c r="X48" s="297">
        <f t="shared" si="22"/>
        <v>20.4</v>
      </c>
      <c r="Y48" s="297">
        <f t="shared" si="22"/>
        <v>0</v>
      </c>
      <c r="Z48" s="297">
        <f t="shared" si="22"/>
        <v>0</v>
      </c>
      <c r="AA48" s="297">
        <f t="shared" si="22"/>
        <v>0</v>
      </c>
      <c r="AB48" s="297">
        <f t="shared" si="22"/>
        <v>0</v>
      </c>
      <c r="AC48" s="297">
        <f t="shared" si="22"/>
        <v>0</v>
      </c>
      <c r="AD48" s="297">
        <f t="shared" si="22"/>
        <v>0</v>
      </c>
      <c r="AE48" s="297">
        <f t="shared" si="22"/>
        <v>0</v>
      </c>
      <c r="AF48" s="297">
        <f t="shared" si="22"/>
        <v>0</v>
      </c>
      <c r="AG48" s="297">
        <f t="shared" si="22"/>
        <v>0</v>
      </c>
      <c r="AH48" s="297">
        <f t="shared" si="22"/>
        <v>0</v>
      </c>
      <c r="AI48" s="297">
        <f t="shared" si="22"/>
        <v>58.2</v>
      </c>
      <c r="AJ48" s="297">
        <f t="shared" si="22"/>
        <v>0</v>
      </c>
      <c r="AK48" s="297">
        <f t="shared" si="22"/>
        <v>25</v>
      </c>
      <c r="AL48" s="297">
        <f t="shared" si="22"/>
        <v>1168.28</v>
      </c>
      <c r="AM48" s="297">
        <f t="shared" si="22"/>
        <v>0</v>
      </c>
      <c r="AN48" s="297">
        <f t="shared" si="22"/>
        <v>0</v>
      </c>
      <c r="AO48" s="297">
        <f t="shared" si="22"/>
        <v>0</v>
      </c>
      <c r="AP48" s="297">
        <f t="shared" si="22"/>
        <v>1168.28</v>
      </c>
    </row>
    <row r="49" ht="14" customHeight="1" spans="1:42">
      <c r="A49" s="125" t="s">
        <v>515</v>
      </c>
      <c r="B49" s="300">
        <f>SUM(B50:B64)</f>
        <v>48444</v>
      </c>
      <c r="C49" s="126" t="s">
        <v>453</v>
      </c>
      <c r="D49" s="297">
        <f t="shared" ref="D49:D52" si="23">Q49+T49+AI49+AJ49+AK49</f>
        <v>1130.48</v>
      </c>
      <c r="E49" s="298">
        <v>923.64</v>
      </c>
      <c r="F49" s="298"/>
      <c r="G49" s="298">
        <v>79.23</v>
      </c>
      <c r="H49" s="298"/>
      <c r="I49" s="298">
        <v>25.49</v>
      </c>
      <c r="J49" s="298">
        <v>0.32</v>
      </c>
      <c r="K49" s="298">
        <v>1.16</v>
      </c>
      <c r="L49" s="298"/>
      <c r="M49" s="298"/>
      <c r="N49" s="298"/>
      <c r="O49" s="298"/>
      <c r="P49" s="298"/>
      <c r="Q49" s="316">
        <f t="shared" si="3"/>
        <v>1029.84</v>
      </c>
      <c r="R49" s="298">
        <v>37.24</v>
      </c>
      <c r="S49" s="298">
        <v>18</v>
      </c>
      <c r="T49" s="316">
        <f t="shared" si="4"/>
        <v>55.24</v>
      </c>
      <c r="U49" s="298"/>
      <c r="V49" s="298"/>
      <c r="W49" s="298"/>
      <c r="X49" s="298">
        <v>20.4</v>
      </c>
      <c r="Y49" s="298"/>
      <c r="Z49" s="298"/>
      <c r="AA49" s="298"/>
      <c r="AB49" s="298"/>
      <c r="AC49" s="298"/>
      <c r="AD49" s="298"/>
      <c r="AE49" s="298"/>
      <c r="AF49" s="298"/>
      <c r="AG49" s="298"/>
      <c r="AH49" s="298"/>
      <c r="AI49" s="316">
        <f t="shared" si="5"/>
        <v>20.4</v>
      </c>
      <c r="AJ49" s="316"/>
      <c r="AK49" s="298">
        <v>25</v>
      </c>
      <c r="AL49" s="297">
        <f t="shared" si="6"/>
        <v>1130.48</v>
      </c>
      <c r="AM49" s="332"/>
      <c r="AN49" s="332"/>
      <c r="AO49" s="332"/>
      <c r="AP49" s="332">
        <f t="shared" si="8"/>
        <v>1130.48</v>
      </c>
    </row>
    <row r="50" ht="14" customHeight="1" spans="1:42">
      <c r="A50" s="302" t="s">
        <v>327</v>
      </c>
      <c r="B50" s="303">
        <v>1585</v>
      </c>
      <c r="C50" s="126" t="s">
        <v>516</v>
      </c>
      <c r="D50" s="297">
        <f t="shared" si="23"/>
        <v>37.8</v>
      </c>
      <c r="E50" s="298"/>
      <c r="F50" s="298"/>
      <c r="G50" s="298"/>
      <c r="H50" s="298"/>
      <c r="I50" s="298"/>
      <c r="J50" s="298"/>
      <c r="K50" s="298"/>
      <c r="L50" s="298"/>
      <c r="M50" s="298"/>
      <c r="N50" s="298"/>
      <c r="O50" s="298"/>
      <c r="P50" s="298"/>
      <c r="Q50" s="316">
        <f t="shared" si="3"/>
        <v>0</v>
      </c>
      <c r="R50" s="298"/>
      <c r="S50" s="298"/>
      <c r="T50" s="316">
        <f t="shared" si="4"/>
        <v>0</v>
      </c>
      <c r="U50" s="298"/>
      <c r="V50" s="298">
        <v>37.8</v>
      </c>
      <c r="W50" s="298"/>
      <c r="X50" s="298"/>
      <c r="Y50" s="298"/>
      <c r="Z50" s="298"/>
      <c r="AA50" s="298"/>
      <c r="AB50" s="298"/>
      <c r="AC50" s="298"/>
      <c r="AD50" s="298"/>
      <c r="AE50" s="298"/>
      <c r="AF50" s="298"/>
      <c r="AG50" s="298"/>
      <c r="AH50" s="298"/>
      <c r="AI50" s="316">
        <f t="shared" si="5"/>
        <v>37.8</v>
      </c>
      <c r="AJ50" s="316"/>
      <c r="AK50" s="298"/>
      <c r="AL50" s="297">
        <f t="shared" si="6"/>
        <v>37.8</v>
      </c>
      <c r="AM50" s="332"/>
      <c r="AN50" s="332"/>
      <c r="AO50" s="332"/>
      <c r="AP50" s="332">
        <f t="shared" si="8"/>
        <v>37.8</v>
      </c>
    </row>
    <row r="51" ht="14" customHeight="1" spans="1:42">
      <c r="A51" s="302" t="s">
        <v>328</v>
      </c>
      <c r="B51" s="304">
        <v>450</v>
      </c>
      <c r="C51" s="126" t="s">
        <v>517</v>
      </c>
      <c r="D51" s="297">
        <f t="shared" si="23"/>
        <v>0</v>
      </c>
      <c r="E51" s="298"/>
      <c r="F51" s="298"/>
      <c r="G51" s="298"/>
      <c r="H51" s="298"/>
      <c r="I51" s="298"/>
      <c r="J51" s="298"/>
      <c r="K51" s="298"/>
      <c r="L51" s="298"/>
      <c r="M51" s="298"/>
      <c r="N51" s="298"/>
      <c r="O51" s="298"/>
      <c r="P51" s="298"/>
      <c r="Q51" s="316">
        <f t="shared" si="3"/>
        <v>0</v>
      </c>
      <c r="R51" s="298"/>
      <c r="S51" s="298"/>
      <c r="T51" s="316">
        <f t="shared" si="4"/>
        <v>0</v>
      </c>
      <c r="U51" s="298"/>
      <c r="V51" s="298"/>
      <c r="W51" s="298"/>
      <c r="X51" s="298"/>
      <c r="Y51" s="298"/>
      <c r="Z51" s="298"/>
      <c r="AA51" s="298"/>
      <c r="AB51" s="298"/>
      <c r="AC51" s="298"/>
      <c r="AD51" s="298"/>
      <c r="AE51" s="298"/>
      <c r="AF51" s="298"/>
      <c r="AG51" s="298"/>
      <c r="AH51" s="298"/>
      <c r="AI51" s="316">
        <f t="shared" si="5"/>
        <v>0</v>
      </c>
      <c r="AJ51" s="316"/>
      <c r="AK51" s="298"/>
      <c r="AL51" s="297">
        <f t="shared" si="6"/>
        <v>0</v>
      </c>
      <c r="AM51" s="332"/>
      <c r="AN51" s="332"/>
      <c r="AO51" s="332"/>
      <c r="AP51" s="332">
        <f t="shared" si="8"/>
        <v>0</v>
      </c>
    </row>
    <row r="52" ht="14" customHeight="1" spans="1:42">
      <c r="A52" s="302" t="s">
        <v>329</v>
      </c>
      <c r="B52" s="305">
        <v>1023</v>
      </c>
      <c r="C52" s="126" t="s">
        <v>518</v>
      </c>
      <c r="D52" s="297">
        <f t="shared" si="23"/>
        <v>0</v>
      </c>
      <c r="E52" s="298"/>
      <c r="F52" s="298"/>
      <c r="G52" s="298"/>
      <c r="H52" s="298"/>
      <c r="I52" s="298"/>
      <c r="J52" s="298"/>
      <c r="K52" s="298"/>
      <c r="L52" s="298"/>
      <c r="M52" s="298"/>
      <c r="N52" s="298"/>
      <c r="O52" s="298"/>
      <c r="P52" s="298"/>
      <c r="Q52" s="316">
        <f t="shared" si="3"/>
        <v>0</v>
      </c>
      <c r="R52" s="298"/>
      <c r="S52" s="298"/>
      <c r="T52" s="316">
        <f t="shared" si="4"/>
        <v>0</v>
      </c>
      <c r="U52" s="298"/>
      <c r="V52" s="298"/>
      <c r="W52" s="298"/>
      <c r="X52" s="298"/>
      <c r="Y52" s="298"/>
      <c r="Z52" s="298"/>
      <c r="AA52" s="298"/>
      <c r="AB52" s="298"/>
      <c r="AC52" s="298"/>
      <c r="AD52" s="298"/>
      <c r="AE52" s="298"/>
      <c r="AF52" s="298"/>
      <c r="AG52" s="298"/>
      <c r="AH52" s="298"/>
      <c r="AI52" s="316">
        <f t="shared" si="5"/>
        <v>0</v>
      </c>
      <c r="AJ52" s="316"/>
      <c r="AK52" s="298"/>
      <c r="AL52" s="297">
        <f t="shared" si="6"/>
        <v>0</v>
      </c>
      <c r="AM52" s="332"/>
      <c r="AN52" s="332"/>
      <c r="AO52" s="332"/>
      <c r="AP52" s="332">
        <f t="shared" si="8"/>
        <v>0</v>
      </c>
    </row>
    <row r="53" ht="14" customHeight="1" spans="1:42">
      <c r="A53" s="302" t="s">
        <v>331</v>
      </c>
      <c r="B53" s="304">
        <v>5600</v>
      </c>
      <c r="C53" s="126" t="s">
        <v>519</v>
      </c>
      <c r="D53" s="297">
        <f>SUM(D54:D56)</f>
        <v>735.7</v>
      </c>
      <c r="E53" s="297">
        <f t="shared" ref="E53:AP53" si="24">SUM(E54:E56)</f>
        <v>383.07</v>
      </c>
      <c r="F53" s="297">
        <f t="shared" si="24"/>
        <v>0</v>
      </c>
      <c r="G53" s="297">
        <f t="shared" si="24"/>
        <v>71.15</v>
      </c>
      <c r="H53" s="297">
        <f t="shared" si="24"/>
        <v>0</v>
      </c>
      <c r="I53" s="297">
        <f t="shared" si="24"/>
        <v>22.03</v>
      </c>
      <c r="J53" s="297">
        <f t="shared" si="24"/>
        <v>0</v>
      </c>
      <c r="K53" s="297">
        <f t="shared" si="24"/>
        <v>1.02</v>
      </c>
      <c r="L53" s="297">
        <f t="shared" si="24"/>
        <v>0</v>
      </c>
      <c r="M53" s="297">
        <f t="shared" si="24"/>
        <v>1.69</v>
      </c>
      <c r="N53" s="297">
        <f t="shared" si="24"/>
        <v>0</v>
      </c>
      <c r="O53" s="297">
        <f t="shared" si="24"/>
        <v>0</v>
      </c>
      <c r="P53" s="297">
        <f t="shared" si="24"/>
        <v>0</v>
      </c>
      <c r="Q53" s="297">
        <f t="shared" si="24"/>
        <v>478.96</v>
      </c>
      <c r="R53" s="297">
        <f t="shared" si="24"/>
        <v>64.96</v>
      </c>
      <c r="S53" s="297">
        <f t="shared" si="24"/>
        <v>22</v>
      </c>
      <c r="T53" s="297">
        <f t="shared" si="24"/>
        <v>86.96</v>
      </c>
      <c r="U53" s="297">
        <f t="shared" si="24"/>
        <v>0</v>
      </c>
      <c r="V53" s="297">
        <f t="shared" si="24"/>
        <v>0</v>
      </c>
      <c r="W53" s="297">
        <f t="shared" si="24"/>
        <v>0</v>
      </c>
      <c r="X53" s="297">
        <f t="shared" si="24"/>
        <v>113.78</v>
      </c>
      <c r="Y53" s="297">
        <f t="shared" si="24"/>
        <v>0</v>
      </c>
      <c r="Z53" s="297">
        <f t="shared" si="24"/>
        <v>0</v>
      </c>
      <c r="AA53" s="297">
        <f t="shared" si="24"/>
        <v>0</v>
      </c>
      <c r="AB53" s="297">
        <f t="shared" si="24"/>
        <v>0</v>
      </c>
      <c r="AC53" s="297">
        <f t="shared" si="24"/>
        <v>0</v>
      </c>
      <c r="AD53" s="297">
        <f t="shared" si="24"/>
        <v>0</v>
      </c>
      <c r="AE53" s="297">
        <f t="shared" si="24"/>
        <v>0</v>
      </c>
      <c r="AF53" s="297">
        <f t="shared" si="24"/>
        <v>0</v>
      </c>
      <c r="AG53" s="297">
        <f t="shared" si="24"/>
        <v>0</v>
      </c>
      <c r="AH53" s="297">
        <f t="shared" si="24"/>
        <v>0</v>
      </c>
      <c r="AI53" s="297">
        <f t="shared" si="24"/>
        <v>113.78</v>
      </c>
      <c r="AJ53" s="297">
        <f t="shared" si="24"/>
        <v>0</v>
      </c>
      <c r="AK53" s="297">
        <f t="shared" si="24"/>
        <v>56</v>
      </c>
      <c r="AL53" s="297">
        <f t="shared" si="24"/>
        <v>735.7</v>
      </c>
      <c r="AM53" s="297">
        <f t="shared" si="24"/>
        <v>0</v>
      </c>
      <c r="AN53" s="297">
        <f t="shared" si="24"/>
        <v>0</v>
      </c>
      <c r="AO53" s="297">
        <f t="shared" si="24"/>
        <v>0</v>
      </c>
      <c r="AP53" s="297">
        <f t="shared" si="24"/>
        <v>735.7</v>
      </c>
    </row>
    <row r="54" ht="14" customHeight="1" spans="1:42">
      <c r="A54" s="302" t="s">
        <v>332</v>
      </c>
      <c r="B54" s="304">
        <v>7084</v>
      </c>
      <c r="C54" s="126" t="s">
        <v>453</v>
      </c>
      <c r="D54" s="297">
        <f t="shared" ref="D54:D56" si="25">Q54+T54+AI54+AJ54+AK54</f>
        <v>626</v>
      </c>
      <c r="E54" s="298">
        <v>383.07</v>
      </c>
      <c r="F54" s="298"/>
      <c r="G54" s="298">
        <v>71.15</v>
      </c>
      <c r="H54" s="298"/>
      <c r="I54" s="298">
        <v>22.03</v>
      </c>
      <c r="J54" s="298"/>
      <c r="K54" s="298">
        <v>1.02</v>
      </c>
      <c r="L54" s="298"/>
      <c r="M54" s="298">
        <v>1.69</v>
      </c>
      <c r="N54" s="298"/>
      <c r="O54" s="298"/>
      <c r="P54" s="298"/>
      <c r="Q54" s="316">
        <f t="shared" si="3"/>
        <v>478.96</v>
      </c>
      <c r="R54" s="298">
        <v>64.96</v>
      </c>
      <c r="S54" s="298">
        <v>22</v>
      </c>
      <c r="T54" s="316">
        <f t="shared" si="4"/>
        <v>86.96</v>
      </c>
      <c r="U54" s="298"/>
      <c r="V54" s="298"/>
      <c r="W54" s="298"/>
      <c r="X54" s="298">
        <v>4.08</v>
      </c>
      <c r="Y54" s="298"/>
      <c r="Z54" s="298"/>
      <c r="AA54" s="298"/>
      <c r="AB54" s="298"/>
      <c r="AC54" s="298"/>
      <c r="AD54" s="298"/>
      <c r="AE54" s="298"/>
      <c r="AF54" s="298"/>
      <c r="AG54" s="298"/>
      <c r="AH54" s="298"/>
      <c r="AI54" s="316">
        <f t="shared" si="5"/>
        <v>4.08</v>
      </c>
      <c r="AJ54" s="316"/>
      <c r="AK54" s="298">
        <v>56</v>
      </c>
      <c r="AL54" s="297">
        <f t="shared" si="6"/>
        <v>626</v>
      </c>
      <c r="AM54" s="332"/>
      <c r="AN54" s="332"/>
      <c r="AO54" s="332"/>
      <c r="AP54" s="332">
        <f t="shared" si="8"/>
        <v>626</v>
      </c>
    </row>
    <row r="55" ht="14" customHeight="1" spans="1:42">
      <c r="A55" s="302" t="s">
        <v>333</v>
      </c>
      <c r="B55" s="304">
        <v>1526</v>
      </c>
      <c r="C55" s="126" t="s">
        <v>520</v>
      </c>
      <c r="D55" s="297">
        <f t="shared" si="25"/>
        <v>54.7</v>
      </c>
      <c r="E55" s="298"/>
      <c r="F55" s="298"/>
      <c r="G55" s="298"/>
      <c r="H55" s="298"/>
      <c r="I55" s="298"/>
      <c r="J55" s="298"/>
      <c r="K55" s="298"/>
      <c r="L55" s="298"/>
      <c r="M55" s="298"/>
      <c r="N55" s="298"/>
      <c r="O55" s="298"/>
      <c r="P55" s="298"/>
      <c r="Q55" s="316">
        <f t="shared" si="3"/>
        <v>0</v>
      </c>
      <c r="R55" s="298"/>
      <c r="S55" s="298"/>
      <c r="T55" s="316">
        <f t="shared" si="4"/>
        <v>0</v>
      </c>
      <c r="U55" s="298"/>
      <c r="V55" s="298"/>
      <c r="W55" s="298"/>
      <c r="X55" s="298">
        <v>54.7</v>
      </c>
      <c r="Y55" s="298"/>
      <c r="Z55" s="298"/>
      <c r="AA55" s="298"/>
      <c r="AB55" s="298"/>
      <c r="AC55" s="298"/>
      <c r="AD55" s="298"/>
      <c r="AE55" s="298"/>
      <c r="AF55" s="298"/>
      <c r="AG55" s="298"/>
      <c r="AH55" s="298"/>
      <c r="AI55" s="316">
        <f t="shared" si="5"/>
        <v>54.7</v>
      </c>
      <c r="AJ55" s="316"/>
      <c r="AK55" s="298"/>
      <c r="AL55" s="297">
        <f t="shared" si="6"/>
        <v>54.7</v>
      </c>
      <c r="AM55" s="332"/>
      <c r="AN55" s="332"/>
      <c r="AO55" s="332"/>
      <c r="AP55" s="332">
        <f t="shared" si="8"/>
        <v>54.7</v>
      </c>
    </row>
    <row r="56" ht="14" customHeight="1" spans="1:42">
      <c r="A56" s="302" t="s">
        <v>334</v>
      </c>
      <c r="B56" s="304">
        <v>415</v>
      </c>
      <c r="C56" s="126" t="s">
        <v>521</v>
      </c>
      <c r="D56" s="297">
        <f t="shared" si="25"/>
        <v>55</v>
      </c>
      <c r="E56" s="298"/>
      <c r="F56" s="298"/>
      <c r="G56" s="298"/>
      <c r="H56" s="298"/>
      <c r="I56" s="298"/>
      <c r="J56" s="298"/>
      <c r="K56" s="298"/>
      <c r="L56" s="298"/>
      <c r="M56" s="298"/>
      <c r="N56" s="298"/>
      <c r="O56" s="298"/>
      <c r="P56" s="298"/>
      <c r="Q56" s="316">
        <f t="shared" si="3"/>
        <v>0</v>
      </c>
      <c r="R56" s="298"/>
      <c r="S56" s="298"/>
      <c r="T56" s="316">
        <f t="shared" si="4"/>
        <v>0</v>
      </c>
      <c r="U56" s="298"/>
      <c r="V56" s="298"/>
      <c r="W56" s="298"/>
      <c r="X56" s="298">
        <v>55</v>
      </c>
      <c r="Y56" s="298"/>
      <c r="Z56" s="298"/>
      <c r="AA56" s="298"/>
      <c r="AB56" s="298"/>
      <c r="AC56" s="298"/>
      <c r="AD56" s="298"/>
      <c r="AE56" s="298"/>
      <c r="AF56" s="298"/>
      <c r="AG56" s="298"/>
      <c r="AH56" s="298"/>
      <c r="AI56" s="316">
        <f t="shared" si="5"/>
        <v>55</v>
      </c>
      <c r="AJ56" s="316"/>
      <c r="AK56" s="298"/>
      <c r="AL56" s="297">
        <f t="shared" si="6"/>
        <v>55</v>
      </c>
      <c r="AM56" s="332"/>
      <c r="AN56" s="332"/>
      <c r="AO56" s="332"/>
      <c r="AP56" s="332">
        <f t="shared" si="8"/>
        <v>55</v>
      </c>
    </row>
    <row r="57" ht="14" customHeight="1" spans="1:42">
      <c r="A57" s="302" t="s">
        <v>336</v>
      </c>
      <c r="B57" s="304">
        <v>3666</v>
      </c>
      <c r="C57" s="126" t="s">
        <v>522</v>
      </c>
      <c r="D57" s="297">
        <f>SUM(D58:D61)</f>
        <v>223.03</v>
      </c>
      <c r="E57" s="297">
        <f t="shared" ref="E57:AP57" si="26">SUM(E58:E61)</f>
        <v>98.33</v>
      </c>
      <c r="F57" s="297">
        <f t="shared" si="26"/>
        <v>0</v>
      </c>
      <c r="G57" s="297">
        <f t="shared" si="26"/>
        <v>22.68</v>
      </c>
      <c r="H57" s="297">
        <f t="shared" si="26"/>
        <v>0</v>
      </c>
      <c r="I57" s="297">
        <f t="shared" si="26"/>
        <v>7.2</v>
      </c>
      <c r="J57" s="297">
        <f t="shared" si="26"/>
        <v>0</v>
      </c>
      <c r="K57" s="297">
        <f t="shared" si="26"/>
        <v>0.33</v>
      </c>
      <c r="L57" s="297">
        <f t="shared" si="26"/>
        <v>0</v>
      </c>
      <c r="M57" s="297">
        <f t="shared" si="26"/>
        <v>1.69</v>
      </c>
      <c r="N57" s="297">
        <f t="shared" si="26"/>
        <v>0</v>
      </c>
      <c r="O57" s="297">
        <f t="shared" si="26"/>
        <v>0</v>
      </c>
      <c r="P57" s="297">
        <f t="shared" si="26"/>
        <v>0</v>
      </c>
      <c r="Q57" s="297">
        <f t="shared" si="26"/>
        <v>130.23</v>
      </c>
      <c r="R57" s="297">
        <f t="shared" si="26"/>
        <v>7.8</v>
      </c>
      <c r="S57" s="297">
        <f t="shared" si="26"/>
        <v>5</v>
      </c>
      <c r="T57" s="297">
        <f t="shared" si="26"/>
        <v>12.8</v>
      </c>
      <c r="U57" s="297">
        <f t="shared" si="26"/>
        <v>0</v>
      </c>
      <c r="V57" s="297">
        <f t="shared" si="26"/>
        <v>0</v>
      </c>
      <c r="W57" s="297">
        <f t="shared" si="26"/>
        <v>0</v>
      </c>
      <c r="X57" s="297">
        <f t="shared" si="26"/>
        <v>10</v>
      </c>
      <c r="Y57" s="297">
        <f t="shared" si="26"/>
        <v>0</v>
      </c>
      <c r="Z57" s="297">
        <f t="shared" si="26"/>
        <v>0</v>
      </c>
      <c r="AA57" s="297">
        <f t="shared" si="26"/>
        <v>0</v>
      </c>
      <c r="AB57" s="297">
        <f t="shared" si="26"/>
        <v>0</v>
      </c>
      <c r="AC57" s="297">
        <f t="shared" si="26"/>
        <v>0</v>
      </c>
      <c r="AD57" s="297">
        <f t="shared" si="26"/>
        <v>0</v>
      </c>
      <c r="AE57" s="297">
        <f t="shared" si="26"/>
        <v>50</v>
      </c>
      <c r="AF57" s="297">
        <f t="shared" si="26"/>
        <v>0</v>
      </c>
      <c r="AG57" s="297">
        <f t="shared" si="26"/>
        <v>0</v>
      </c>
      <c r="AH57" s="297">
        <f t="shared" si="26"/>
        <v>0</v>
      </c>
      <c r="AI57" s="297">
        <f t="shared" si="26"/>
        <v>60</v>
      </c>
      <c r="AJ57" s="297">
        <f t="shared" si="26"/>
        <v>0</v>
      </c>
      <c r="AK57" s="297">
        <f t="shared" si="26"/>
        <v>20</v>
      </c>
      <c r="AL57" s="297">
        <f t="shared" si="26"/>
        <v>223.03</v>
      </c>
      <c r="AM57" s="297">
        <f t="shared" si="26"/>
        <v>0</v>
      </c>
      <c r="AN57" s="297">
        <f t="shared" si="26"/>
        <v>0</v>
      </c>
      <c r="AO57" s="297">
        <f t="shared" si="26"/>
        <v>0</v>
      </c>
      <c r="AP57" s="297">
        <f t="shared" si="26"/>
        <v>223.03</v>
      </c>
    </row>
    <row r="58" ht="14" customHeight="1" spans="1:42">
      <c r="A58" s="302" t="s">
        <v>523</v>
      </c>
      <c r="B58" s="304">
        <v>3650</v>
      </c>
      <c r="C58" s="126" t="s">
        <v>453</v>
      </c>
      <c r="D58" s="297">
        <f t="shared" ref="D58:D61" si="27">Q58+T58+AI58+AJ58+AK58</f>
        <v>173.03</v>
      </c>
      <c r="E58" s="298">
        <v>98.33</v>
      </c>
      <c r="F58" s="298"/>
      <c r="G58" s="298">
        <v>22.68</v>
      </c>
      <c r="H58" s="298"/>
      <c r="I58" s="298">
        <v>7.2</v>
      </c>
      <c r="J58" s="298"/>
      <c r="K58" s="298">
        <v>0.33</v>
      </c>
      <c r="L58" s="298"/>
      <c r="M58" s="298">
        <v>1.69</v>
      </c>
      <c r="N58" s="298"/>
      <c r="O58" s="298"/>
      <c r="P58" s="298"/>
      <c r="Q58" s="316">
        <f t="shared" si="3"/>
        <v>130.23</v>
      </c>
      <c r="R58" s="298">
        <v>7.8</v>
      </c>
      <c r="S58" s="298">
        <v>5</v>
      </c>
      <c r="T58" s="316">
        <f t="shared" si="4"/>
        <v>12.8</v>
      </c>
      <c r="U58" s="298"/>
      <c r="V58" s="298"/>
      <c r="W58" s="298"/>
      <c r="X58" s="298">
        <v>10</v>
      </c>
      <c r="Y58" s="298"/>
      <c r="Z58" s="298"/>
      <c r="AA58" s="298"/>
      <c r="AB58" s="298"/>
      <c r="AC58" s="298"/>
      <c r="AD58" s="298"/>
      <c r="AE58" s="298"/>
      <c r="AF58" s="298"/>
      <c r="AG58" s="298"/>
      <c r="AH58" s="298"/>
      <c r="AI58" s="316">
        <f t="shared" si="5"/>
        <v>10</v>
      </c>
      <c r="AJ58" s="316"/>
      <c r="AK58" s="298">
        <v>20</v>
      </c>
      <c r="AL58" s="297">
        <f t="shared" si="6"/>
        <v>173.03</v>
      </c>
      <c r="AM58" s="332"/>
      <c r="AN58" s="332"/>
      <c r="AO58" s="332"/>
      <c r="AP58" s="332">
        <f t="shared" si="8"/>
        <v>173.03</v>
      </c>
    </row>
    <row r="59" ht="14" customHeight="1" spans="1:42">
      <c r="A59" s="306" t="s">
        <v>340</v>
      </c>
      <c r="B59" s="304">
        <v>2883</v>
      </c>
      <c r="C59" s="126" t="s">
        <v>524</v>
      </c>
      <c r="D59" s="297">
        <f t="shared" si="27"/>
        <v>0</v>
      </c>
      <c r="E59" s="298"/>
      <c r="F59" s="298"/>
      <c r="G59" s="298"/>
      <c r="H59" s="298"/>
      <c r="I59" s="298"/>
      <c r="J59" s="298"/>
      <c r="K59" s="298"/>
      <c r="L59" s="298"/>
      <c r="M59" s="298"/>
      <c r="N59" s="298"/>
      <c r="O59" s="298"/>
      <c r="P59" s="298"/>
      <c r="Q59" s="316">
        <f t="shared" si="3"/>
        <v>0</v>
      </c>
      <c r="R59" s="298"/>
      <c r="S59" s="298"/>
      <c r="T59" s="316">
        <f t="shared" si="4"/>
        <v>0</v>
      </c>
      <c r="U59" s="298"/>
      <c r="V59" s="298"/>
      <c r="W59" s="298"/>
      <c r="X59" s="298"/>
      <c r="Y59" s="298"/>
      <c r="Z59" s="298"/>
      <c r="AA59" s="298"/>
      <c r="AB59" s="298"/>
      <c r="AC59" s="298"/>
      <c r="AD59" s="298"/>
      <c r="AE59" s="298"/>
      <c r="AF59" s="298"/>
      <c r="AG59" s="298"/>
      <c r="AH59" s="298"/>
      <c r="AI59" s="316">
        <f t="shared" si="5"/>
        <v>0</v>
      </c>
      <c r="AJ59" s="316"/>
      <c r="AK59" s="298"/>
      <c r="AL59" s="297">
        <f t="shared" si="6"/>
        <v>0</v>
      </c>
      <c r="AM59" s="332"/>
      <c r="AN59" s="332"/>
      <c r="AO59" s="332"/>
      <c r="AP59" s="332">
        <f t="shared" si="8"/>
        <v>0</v>
      </c>
    </row>
    <row r="60" ht="14" customHeight="1" spans="1:42">
      <c r="A60" s="302" t="s">
        <v>525</v>
      </c>
      <c r="B60" s="305">
        <v>251</v>
      </c>
      <c r="C60" s="126" t="s">
        <v>526</v>
      </c>
      <c r="D60" s="297">
        <f t="shared" si="27"/>
        <v>0</v>
      </c>
      <c r="E60" s="298"/>
      <c r="F60" s="298"/>
      <c r="G60" s="298"/>
      <c r="H60" s="298"/>
      <c r="I60" s="298"/>
      <c r="J60" s="298"/>
      <c r="K60" s="298"/>
      <c r="L60" s="298"/>
      <c r="M60" s="298"/>
      <c r="N60" s="298"/>
      <c r="O60" s="298"/>
      <c r="P60" s="298"/>
      <c r="Q60" s="316">
        <f t="shared" si="3"/>
        <v>0</v>
      </c>
      <c r="R60" s="298"/>
      <c r="S60" s="298"/>
      <c r="T60" s="316">
        <f t="shared" si="4"/>
        <v>0</v>
      </c>
      <c r="U60" s="298"/>
      <c r="V60" s="298"/>
      <c r="W60" s="298"/>
      <c r="X60" s="298"/>
      <c r="Y60" s="298"/>
      <c r="Z60" s="298"/>
      <c r="AA60" s="298"/>
      <c r="AB60" s="298"/>
      <c r="AC60" s="298"/>
      <c r="AD60" s="298"/>
      <c r="AE60" s="298"/>
      <c r="AF60" s="298"/>
      <c r="AG60" s="298"/>
      <c r="AH60" s="298"/>
      <c r="AI60" s="316">
        <f t="shared" si="5"/>
        <v>0</v>
      </c>
      <c r="AJ60" s="316"/>
      <c r="AK60" s="298"/>
      <c r="AL60" s="297">
        <f t="shared" si="6"/>
        <v>0</v>
      </c>
      <c r="AM60" s="332"/>
      <c r="AN60" s="332"/>
      <c r="AO60" s="332"/>
      <c r="AP60" s="332">
        <f t="shared" si="8"/>
        <v>0</v>
      </c>
    </row>
    <row r="61" ht="14" customHeight="1" spans="1:42">
      <c r="A61" s="302" t="s">
        <v>527</v>
      </c>
      <c r="B61" s="305">
        <v>49</v>
      </c>
      <c r="C61" s="126" t="s">
        <v>528</v>
      </c>
      <c r="D61" s="297">
        <f t="shared" si="27"/>
        <v>50</v>
      </c>
      <c r="E61" s="298"/>
      <c r="F61" s="298"/>
      <c r="G61" s="298"/>
      <c r="H61" s="298"/>
      <c r="I61" s="298"/>
      <c r="J61" s="298"/>
      <c r="K61" s="298"/>
      <c r="L61" s="298"/>
      <c r="M61" s="298"/>
      <c r="N61" s="298"/>
      <c r="O61" s="298"/>
      <c r="P61" s="298"/>
      <c r="Q61" s="316">
        <f t="shared" si="3"/>
        <v>0</v>
      </c>
      <c r="R61" s="298"/>
      <c r="S61" s="298"/>
      <c r="T61" s="316">
        <f t="shared" si="4"/>
        <v>0</v>
      </c>
      <c r="U61" s="298"/>
      <c r="V61" s="298"/>
      <c r="W61" s="298"/>
      <c r="X61" s="298"/>
      <c r="Y61" s="298"/>
      <c r="Z61" s="298"/>
      <c r="AA61" s="298"/>
      <c r="AB61" s="298"/>
      <c r="AC61" s="298"/>
      <c r="AD61" s="298"/>
      <c r="AE61" s="298">
        <v>50</v>
      </c>
      <c r="AF61" s="298"/>
      <c r="AG61" s="298"/>
      <c r="AH61" s="298"/>
      <c r="AI61" s="316">
        <f t="shared" si="5"/>
        <v>50</v>
      </c>
      <c r="AJ61" s="316"/>
      <c r="AK61" s="298"/>
      <c r="AL61" s="297">
        <f t="shared" si="6"/>
        <v>50</v>
      </c>
      <c r="AM61" s="332"/>
      <c r="AN61" s="332"/>
      <c r="AO61" s="332"/>
      <c r="AP61" s="332">
        <f t="shared" si="8"/>
        <v>50</v>
      </c>
    </row>
    <row r="62" ht="14" customHeight="1" spans="1:42">
      <c r="A62" s="302" t="s">
        <v>529</v>
      </c>
      <c r="B62" s="305">
        <v>1125</v>
      </c>
      <c r="C62" s="126" t="s">
        <v>530</v>
      </c>
      <c r="D62" s="297">
        <f t="shared" ref="D62:AP62" si="28">SUM(D63:D68)</f>
        <v>0</v>
      </c>
      <c r="E62" s="297">
        <f t="shared" si="28"/>
        <v>0</v>
      </c>
      <c r="F62" s="297">
        <f t="shared" si="28"/>
        <v>0</v>
      </c>
      <c r="G62" s="297">
        <f t="shared" si="28"/>
        <v>0</v>
      </c>
      <c r="H62" s="297">
        <f t="shared" si="28"/>
        <v>0</v>
      </c>
      <c r="I62" s="297">
        <f t="shared" si="28"/>
        <v>0</v>
      </c>
      <c r="J62" s="297">
        <f t="shared" si="28"/>
        <v>0</v>
      </c>
      <c r="K62" s="297">
        <f t="shared" si="28"/>
        <v>0</v>
      </c>
      <c r="L62" s="297">
        <f t="shared" si="28"/>
        <v>0</v>
      </c>
      <c r="M62" s="297">
        <f t="shared" si="28"/>
        <v>0</v>
      </c>
      <c r="N62" s="297">
        <f t="shared" si="28"/>
        <v>0</v>
      </c>
      <c r="O62" s="297">
        <f t="shared" si="28"/>
        <v>0</v>
      </c>
      <c r="P62" s="297">
        <f t="shared" si="28"/>
        <v>0</v>
      </c>
      <c r="Q62" s="297">
        <f t="shared" si="28"/>
        <v>0</v>
      </c>
      <c r="R62" s="297">
        <f t="shared" si="28"/>
        <v>0</v>
      </c>
      <c r="S62" s="297">
        <f t="shared" si="28"/>
        <v>0</v>
      </c>
      <c r="T62" s="297">
        <f t="shared" si="28"/>
        <v>0</v>
      </c>
      <c r="U62" s="297">
        <f t="shared" si="28"/>
        <v>0</v>
      </c>
      <c r="V62" s="297">
        <f t="shared" si="28"/>
        <v>0</v>
      </c>
      <c r="W62" s="297">
        <f t="shared" si="28"/>
        <v>0</v>
      </c>
      <c r="X62" s="297">
        <f t="shared" si="28"/>
        <v>0</v>
      </c>
      <c r="Y62" s="297">
        <f t="shared" si="28"/>
        <v>0</v>
      </c>
      <c r="Z62" s="297">
        <f t="shared" si="28"/>
        <v>0</v>
      </c>
      <c r="AA62" s="297">
        <f t="shared" si="28"/>
        <v>0</v>
      </c>
      <c r="AB62" s="297">
        <f t="shared" si="28"/>
        <v>0</v>
      </c>
      <c r="AC62" s="297">
        <f t="shared" si="28"/>
        <v>0</v>
      </c>
      <c r="AD62" s="297">
        <f t="shared" si="28"/>
        <v>0</v>
      </c>
      <c r="AE62" s="297">
        <f t="shared" si="28"/>
        <v>0</v>
      </c>
      <c r="AF62" s="297">
        <f t="shared" si="28"/>
        <v>0</v>
      </c>
      <c r="AG62" s="297">
        <f t="shared" si="28"/>
        <v>0</v>
      </c>
      <c r="AH62" s="297">
        <f t="shared" si="28"/>
        <v>0</v>
      </c>
      <c r="AI62" s="297">
        <f t="shared" si="28"/>
        <v>0</v>
      </c>
      <c r="AJ62" s="297">
        <f t="shared" si="28"/>
        <v>0</v>
      </c>
      <c r="AK62" s="297">
        <f t="shared" si="28"/>
        <v>0</v>
      </c>
      <c r="AL62" s="297">
        <f t="shared" si="28"/>
        <v>0</v>
      </c>
      <c r="AM62" s="297">
        <f t="shared" si="28"/>
        <v>20</v>
      </c>
      <c r="AN62" s="297">
        <f t="shared" si="28"/>
        <v>0</v>
      </c>
      <c r="AO62" s="297">
        <f t="shared" si="28"/>
        <v>0</v>
      </c>
      <c r="AP62" s="297">
        <f t="shared" si="28"/>
        <v>20</v>
      </c>
    </row>
    <row r="63" ht="14" customHeight="1" spans="1:42">
      <c r="A63" s="302" t="s">
        <v>531</v>
      </c>
      <c r="B63" s="296">
        <v>434</v>
      </c>
      <c r="C63" s="126" t="s">
        <v>453</v>
      </c>
      <c r="D63" s="297">
        <f t="shared" ref="D63:D68" si="29">Q63+T63+AI63+AJ63+AK63</f>
        <v>0</v>
      </c>
      <c r="E63" s="298"/>
      <c r="F63" s="298"/>
      <c r="G63" s="298"/>
      <c r="H63" s="298"/>
      <c r="I63" s="298"/>
      <c r="J63" s="298"/>
      <c r="K63" s="298"/>
      <c r="L63" s="298"/>
      <c r="M63" s="298"/>
      <c r="N63" s="298"/>
      <c r="O63" s="298"/>
      <c r="P63" s="298"/>
      <c r="Q63" s="316">
        <f t="shared" si="3"/>
        <v>0</v>
      </c>
      <c r="R63" s="298"/>
      <c r="S63" s="298"/>
      <c r="T63" s="316">
        <f t="shared" si="4"/>
        <v>0</v>
      </c>
      <c r="U63" s="298"/>
      <c r="V63" s="298"/>
      <c r="W63" s="298"/>
      <c r="X63" s="298"/>
      <c r="Y63" s="298"/>
      <c r="Z63" s="298"/>
      <c r="AA63" s="298"/>
      <c r="AB63" s="298"/>
      <c r="AC63" s="298"/>
      <c r="AD63" s="298"/>
      <c r="AE63" s="298"/>
      <c r="AF63" s="298"/>
      <c r="AG63" s="298"/>
      <c r="AH63" s="298"/>
      <c r="AI63" s="316">
        <f t="shared" si="5"/>
        <v>0</v>
      </c>
      <c r="AJ63" s="316"/>
      <c r="AK63" s="298"/>
      <c r="AL63" s="297">
        <f t="shared" si="6"/>
        <v>0</v>
      </c>
      <c r="AM63" s="332"/>
      <c r="AN63" s="332"/>
      <c r="AO63" s="332"/>
      <c r="AP63" s="332">
        <f t="shared" si="8"/>
        <v>0</v>
      </c>
    </row>
    <row r="64" ht="14" customHeight="1" spans="1:42">
      <c r="A64" s="302" t="s">
        <v>345</v>
      </c>
      <c r="B64" s="296">
        <v>18703</v>
      </c>
      <c r="C64" s="126" t="s">
        <v>532</v>
      </c>
      <c r="D64" s="297">
        <f t="shared" si="29"/>
        <v>0</v>
      </c>
      <c r="E64" s="298"/>
      <c r="F64" s="298"/>
      <c r="G64" s="298"/>
      <c r="H64" s="298"/>
      <c r="I64" s="298"/>
      <c r="J64" s="298"/>
      <c r="K64" s="298"/>
      <c r="L64" s="298"/>
      <c r="M64" s="298"/>
      <c r="N64" s="298"/>
      <c r="O64" s="298"/>
      <c r="P64" s="298"/>
      <c r="Q64" s="316">
        <f t="shared" si="3"/>
        <v>0</v>
      </c>
      <c r="R64" s="298"/>
      <c r="S64" s="298"/>
      <c r="T64" s="316">
        <f t="shared" si="4"/>
        <v>0</v>
      </c>
      <c r="U64" s="298"/>
      <c r="V64" s="298"/>
      <c r="W64" s="298"/>
      <c r="X64" s="298"/>
      <c r="Y64" s="298"/>
      <c r="Z64" s="298"/>
      <c r="AA64" s="298"/>
      <c r="AB64" s="298"/>
      <c r="AC64" s="298"/>
      <c r="AD64" s="298"/>
      <c r="AE64" s="298"/>
      <c r="AF64" s="298"/>
      <c r="AG64" s="298"/>
      <c r="AH64" s="298"/>
      <c r="AI64" s="316">
        <f t="shared" si="5"/>
        <v>0</v>
      </c>
      <c r="AJ64" s="316"/>
      <c r="AK64" s="298"/>
      <c r="AL64" s="297">
        <f t="shared" si="6"/>
        <v>0</v>
      </c>
      <c r="AM64" s="332">
        <v>20</v>
      </c>
      <c r="AN64" s="332"/>
      <c r="AO64" s="332"/>
      <c r="AP64" s="332">
        <f t="shared" si="8"/>
        <v>20</v>
      </c>
    </row>
    <row r="65" ht="14" customHeight="1" spans="1:42">
      <c r="A65" s="336"/>
      <c r="B65" s="300"/>
      <c r="C65" s="126" t="s">
        <v>533</v>
      </c>
      <c r="D65" s="297">
        <f t="shared" si="29"/>
        <v>0</v>
      </c>
      <c r="E65" s="298"/>
      <c r="F65" s="298"/>
      <c r="G65" s="298"/>
      <c r="H65" s="298"/>
      <c r="I65" s="298"/>
      <c r="J65" s="298"/>
      <c r="K65" s="298"/>
      <c r="L65" s="298"/>
      <c r="M65" s="298"/>
      <c r="N65" s="298"/>
      <c r="O65" s="298"/>
      <c r="P65" s="298"/>
      <c r="Q65" s="316">
        <f t="shared" si="3"/>
        <v>0</v>
      </c>
      <c r="R65" s="298"/>
      <c r="S65" s="298"/>
      <c r="T65" s="316">
        <f t="shared" si="4"/>
        <v>0</v>
      </c>
      <c r="U65" s="298"/>
      <c r="V65" s="298"/>
      <c r="W65" s="298"/>
      <c r="X65" s="298"/>
      <c r="Y65" s="298"/>
      <c r="Z65" s="298"/>
      <c r="AA65" s="298"/>
      <c r="AB65" s="298"/>
      <c r="AC65" s="298"/>
      <c r="AD65" s="298"/>
      <c r="AE65" s="298"/>
      <c r="AF65" s="298"/>
      <c r="AG65" s="298"/>
      <c r="AH65" s="298"/>
      <c r="AI65" s="316">
        <f t="shared" si="5"/>
        <v>0</v>
      </c>
      <c r="AJ65" s="316"/>
      <c r="AK65" s="298"/>
      <c r="AL65" s="297">
        <f t="shared" si="6"/>
        <v>0</v>
      </c>
      <c r="AM65" s="332"/>
      <c r="AN65" s="332"/>
      <c r="AO65" s="332"/>
      <c r="AP65" s="332">
        <f t="shared" si="8"/>
        <v>0</v>
      </c>
    </row>
    <row r="66" ht="14" customHeight="1" spans="1:42">
      <c r="A66" s="336" t="s">
        <v>346</v>
      </c>
      <c r="B66" s="300">
        <f>SUM(B67:B74)</f>
        <v>73175</v>
      </c>
      <c r="C66" s="126" t="s">
        <v>534</v>
      </c>
      <c r="D66" s="297">
        <f t="shared" si="29"/>
        <v>0</v>
      </c>
      <c r="E66" s="298"/>
      <c r="F66" s="298"/>
      <c r="G66" s="298"/>
      <c r="H66" s="298"/>
      <c r="I66" s="298"/>
      <c r="J66" s="298"/>
      <c r="K66" s="298"/>
      <c r="L66" s="298"/>
      <c r="M66" s="298"/>
      <c r="N66" s="298"/>
      <c r="O66" s="298"/>
      <c r="P66" s="298"/>
      <c r="Q66" s="316">
        <f t="shared" si="3"/>
        <v>0</v>
      </c>
      <c r="R66" s="298"/>
      <c r="S66" s="298"/>
      <c r="T66" s="316">
        <f t="shared" si="4"/>
        <v>0</v>
      </c>
      <c r="U66" s="298"/>
      <c r="V66" s="298"/>
      <c r="W66" s="298"/>
      <c r="X66" s="298"/>
      <c r="Y66" s="298"/>
      <c r="Z66" s="298"/>
      <c r="AA66" s="298"/>
      <c r="AB66" s="298"/>
      <c r="AC66" s="298"/>
      <c r="AD66" s="298"/>
      <c r="AE66" s="298"/>
      <c r="AF66" s="298"/>
      <c r="AG66" s="298"/>
      <c r="AH66" s="298"/>
      <c r="AI66" s="316">
        <f t="shared" si="5"/>
        <v>0</v>
      </c>
      <c r="AJ66" s="316"/>
      <c r="AK66" s="298"/>
      <c r="AL66" s="297">
        <f t="shared" si="6"/>
        <v>0</v>
      </c>
      <c r="AM66" s="332"/>
      <c r="AN66" s="332"/>
      <c r="AO66" s="332"/>
      <c r="AP66" s="332">
        <f t="shared" si="8"/>
        <v>0</v>
      </c>
    </row>
    <row r="67" ht="14" customHeight="1" spans="1:42">
      <c r="A67" s="337" t="s">
        <v>535</v>
      </c>
      <c r="B67" s="296">
        <v>6616</v>
      </c>
      <c r="C67" s="126" t="s">
        <v>536</v>
      </c>
      <c r="D67" s="297">
        <f t="shared" si="29"/>
        <v>0</v>
      </c>
      <c r="E67" s="298"/>
      <c r="F67" s="298"/>
      <c r="G67" s="298"/>
      <c r="H67" s="298"/>
      <c r="I67" s="298"/>
      <c r="J67" s="298"/>
      <c r="K67" s="298"/>
      <c r="L67" s="298"/>
      <c r="M67" s="298"/>
      <c r="N67" s="298"/>
      <c r="O67" s="298"/>
      <c r="P67" s="298"/>
      <c r="Q67" s="316">
        <f t="shared" si="3"/>
        <v>0</v>
      </c>
      <c r="R67" s="298"/>
      <c r="S67" s="298"/>
      <c r="T67" s="316">
        <f t="shared" si="4"/>
        <v>0</v>
      </c>
      <c r="U67" s="298"/>
      <c r="V67" s="298"/>
      <c r="W67" s="298"/>
      <c r="X67" s="298"/>
      <c r="Y67" s="298"/>
      <c r="Z67" s="298"/>
      <c r="AA67" s="298"/>
      <c r="AB67" s="298"/>
      <c r="AC67" s="298"/>
      <c r="AD67" s="298"/>
      <c r="AE67" s="298"/>
      <c r="AF67" s="298"/>
      <c r="AG67" s="298"/>
      <c r="AH67" s="298"/>
      <c r="AI67" s="316">
        <f t="shared" si="5"/>
        <v>0</v>
      </c>
      <c r="AJ67" s="316"/>
      <c r="AK67" s="298"/>
      <c r="AL67" s="297">
        <f t="shared" si="6"/>
        <v>0</v>
      </c>
      <c r="AM67" s="332"/>
      <c r="AN67" s="332"/>
      <c r="AO67" s="332"/>
      <c r="AP67" s="332">
        <f t="shared" si="8"/>
        <v>0</v>
      </c>
    </row>
    <row r="68" ht="14" customHeight="1" spans="1:42">
      <c r="A68" s="337" t="s">
        <v>537</v>
      </c>
      <c r="B68" s="296"/>
      <c r="C68" s="126" t="s">
        <v>538</v>
      </c>
      <c r="D68" s="297">
        <f t="shared" si="29"/>
        <v>0</v>
      </c>
      <c r="E68" s="298"/>
      <c r="F68" s="298"/>
      <c r="G68" s="298"/>
      <c r="H68" s="298"/>
      <c r="I68" s="298"/>
      <c r="J68" s="298"/>
      <c r="K68" s="298"/>
      <c r="L68" s="298"/>
      <c r="M68" s="298"/>
      <c r="N68" s="298"/>
      <c r="O68" s="298"/>
      <c r="P68" s="298"/>
      <c r="Q68" s="316">
        <f t="shared" si="3"/>
        <v>0</v>
      </c>
      <c r="R68" s="298"/>
      <c r="S68" s="298"/>
      <c r="T68" s="316">
        <f t="shared" si="4"/>
        <v>0</v>
      </c>
      <c r="U68" s="298"/>
      <c r="V68" s="298"/>
      <c r="W68" s="298"/>
      <c r="X68" s="298"/>
      <c r="Y68" s="298"/>
      <c r="Z68" s="298"/>
      <c r="AA68" s="298"/>
      <c r="AB68" s="298"/>
      <c r="AC68" s="298"/>
      <c r="AD68" s="298"/>
      <c r="AE68" s="298"/>
      <c r="AF68" s="298"/>
      <c r="AG68" s="298"/>
      <c r="AH68" s="298"/>
      <c r="AI68" s="316">
        <f t="shared" si="5"/>
        <v>0</v>
      </c>
      <c r="AJ68" s="316"/>
      <c r="AK68" s="298"/>
      <c r="AL68" s="297">
        <f t="shared" si="6"/>
        <v>0</v>
      </c>
      <c r="AM68" s="332"/>
      <c r="AN68" s="332"/>
      <c r="AO68" s="332"/>
      <c r="AP68" s="332">
        <f t="shared" si="8"/>
        <v>0</v>
      </c>
    </row>
    <row r="69" ht="14" customHeight="1" spans="1:42">
      <c r="A69" s="337" t="s">
        <v>539</v>
      </c>
      <c r="B69" s="296"/>
      <c r="C69" s="126" t="s">
        <v>540</v>
      </c>
      <c r="D69" s="297">
        <f>SUM(D70:D72)</f>
        <v>0</v>
      </c>
      <c r="E69" s="297">
        <f t="shared" ref="E69:AP69" si="30">SUM(E70:E72)</f>
        <v>0</v>
      </c>
      <c r="F69" s="297">
        <f t="shared" si="30"/>
        <v>0</v>
      </c>
      <c r="G69" s="297">
        <f t="shared" si="30"/>
        <v>0</v>
      </c>
      <c r="H69" s="297">
        <f t="shared" si="30"/>
        <v>0</v>
      </c>
      <c r="I69" s="297">
        <f t="shared" si="30"/>
        <v>0</v>
      </c>
      <c r="J69" s="297">
        <f t="shared" si="30"/>
        <v>0</v>
      </c>
      <c r="K69" s="297">
        <f t="shared" si="30"/>
        <v>0</v>
      </c>
      <c r="L69" s="297">
        <f t="shared" si="30"/>
        <v>0</v>
      </c>
      <c r="M69" s="297">
        <f t="shared" si="30"/>
        <v>0</v>
      </c>
      <c r="N69" s="297">
        <f t="shared" si="30"/>
        <v>0</v>
      </c>
      <c r="O69" s="297">
        <f t="shared" si="30"/>
        <v>0</v>
      </c>
      <c r="P69" s="297">
        <f t="shared" si="30"/>
        <v>0</v>
      </c>
      <c r="Q69" s="297">
        <f t="shared" si="30"/>
        <v>0</v>
      </c>
      <c r="R69" s="297">
        <f t="shared" si="30"/>
        <v>0</v>
      </c>
      <c r="S69" s="297">
        <f t="shared" si="30"/>
        <v>0</v>
      </c>
      <c r="T69" s="297">
        <f t="shared" si="30"/>
        <v>0</v>
      </c>
      <c r="U69" s="297">
        <f t="shared" si="30"/>
        <v>0</v>
      </c>
      <c r="V69" s="297">
        <f t="shared" si="30"/>
        <v>0</v>
      </c>
      <c r="W69" s="297">
        <f t="shared" si="30"/>
        <v>0</v>
      </c>
      <c r="X69" s="297">
        <f t="shared" si="30"/>
        <v>0</v>
      </c>
      <c r="Y69" s="297">
        <f t="shared" si="30"/>
        <v>0</v>
      </c>
      <c r="Z69" s="297">
        <f t="shared" si="30"/>
        <v>0</v>
      </c>
      <c r="AA69" s="297">
        <f t="shared" si="30"/>
        <v>0</v>
      </c>
      <c r="AB69" s="297">
        <f t="shared" si="30"/>
        <v>0</v>
      </c>
      <c r="AC69" s="297">
        <f t="shared" si="30"/>
        <v>0</v>
      </c>
      <c r="AD69" s="297">
        <f t="shared" si="30"/>
        <v>0</v>
      </c>
      <c r="AE69" s="297">
        <f t="shared" si="30"/>
        <v>0</v>
      </c>
      <c r="AF69" s="297">
        <f t="shared" si="30"/>
        <v>0</v>
      </c>
      <c r="AG69" s="297">
        <f t="shared" si="30"/>
        <v>0</v>
      </c>
      <c r="AH69" s="297">
        <f t="shared" si="30"/>
        <v>0</v>
      </c>
      <c r="AI69" s="297">
        <f t="shared" si="30"/>
        <v>0</v>
      </c>
      <c r="AJ69" s="297">
        <f t="shared" si="30"/>
        <v>0</v>
      </c>
      <c r="AK69" s="297">
        <f t="shared" si="30"/>
        <v>0</v>
      </c>
      <c r="AL69" s="297">
        <f t="shared" si="30"/>
        <v>0</v>
      </c>
      <c r="AM69" s="297">
        <f t="shared" si="30"/>
        <v>12.4</v>
      </c>
      <c r="AN69" s="297">
        <f t="shared" si="30"/>
        <v>0</v>
      </c>
      <c r="AO69" s="297">
        <f t="shared" si="30"/>
        <v>0</v>
      </c>
      <c r="AP69" s="297">
        <f t="shared" si="30"/>
        <v>12.4</v>
      </c>
    </row>
    <row r="70" ht="14" customHeight="1" spans="1:42">
      <c r="A70" s="337" t="s">
        <v>541</v>
      </c>
      <c r="B70" s="296"/>
      <c r="C70" s="126" t="s">
        <v>453</v>
      </c>
      <c r="D70" s="297">
        <f t="shared" ref="D70:D72" si="31">Q70+T70+AI70+AJ70+AK70</f>
        <v>0</v>
      </c>
      <c r="E70" s="298"/>
      <c r="F70" s="298"/>
      <c r="G70" s="298"/>
      <c r="H70" s="298"/>
      <c r="I70" s="298"/>
      <c r="J70" s="298"/>
      <c r="K70" s="298"/>
      <c r="L70" s="298"/>
      <c r="M70" s="298"/>
      <c r="N70" s="298"/>
      <c r="O70" s="298"/>
      <c r="P70" s="298"/>
      <c r="Q70" s="316">
        <f t="shared" si="3"/>
        <v>0</v>
      </c>
      <c r="R70" s="298"/>
      <c r="S70" s="298"/>
      <c r="T70" s="316">
        <f t="shared" si="4"/>
        <v>0</v>
      </c>
      <c r="U70" s="298"/>
      <c r="V70" s="298"/>
      <c r="W70" s="298"/>
      <c r="X70" s="298"/>
      <c r="Y70" s="298"/>
      <c r="Z70" s="298"/>
      <c r="AA70" s="298"/>
      <c r="AB70" s="298"/>
      <c r="AC70" s="298"/>
      <c r="AD70" s="298"/>
      <c r="AE70" s="298"/>
      <c r="AF70" s="298"/>
      <c r="AG70" s="298"/>
      <c r="AH70" s="298"/>
      <c r="AI70" s="316">
        <f t="shared" si="5"/>
        <v>0</v>
      </c>
      <c r="AJ70" s="316"/>
      <c r="AK70" s="298"/>
      <c r="AL70" s="297">
        <f t="shared" si="6"/>
        <v>0</v>
      </c>
      <c r="AM70" s="332"/>
      <c r="AN70" s="332"/>
      <c r="AO70" s="332"/>
      <c r="AP70" s="332">
        <f t="shared" si="8"/>
        <v>0</v>
      </c>
    </row>
    <row r="71" ht="14" customHeight="1" spans="1:42">
      <c r="A71" s="337" t="s">
        <v>542</v>
      </c>
      <c r="B71" s="296"/>
      <c r="C71" s="126" t="s">
        <v>543</v>
      </c>
      <c r="D71" s="297">
        <f t="shared" si="31"/>
        <v>0</v>
      </c>
      <c r="E71" s="298"/>
      <c r="F71" s="298"/>
      <c r="G71" s="298"/>
      <c r="H71" s="298"/>
      <c r="I71" s="298"/>
      <c r="J71" s="298"/>
      <c r="K71" s="298"/>
      <c r="L71" s="298"/>
      <c r="M71" s="298"/>
      <c r="N71" s="298"/>
      <c r="O71" s="298"/>
      <c r="P71" s="298"/>
      <c r="Q71" s="316">
        <f t="shared" si="3"/>
        <v>0</v>
      </c>
      <c r="R71" s="298"/>
      <c r="S71" s="298"/>
      <c r="T71" s="316">
        <f t="shared" si="4"/>
        <v>0</v>
      </c>
      <c r="U71" s="298"/>
      <c r="V71" s="298"/>
      <c r="W71" s="298"/>
      <c r="X71" s="298"/>
      <c r="Y71" s="298"/>
      <c r="Z71" s="298"/>
      <c r="AA71" s="298"/>
      <c r="AB71" s="298"/>
      <c r="AC71" s="298"/>
      <c r="AD71" s="298"/>
      <c r="AE71" s="298"/>
      <c r="AF71" s="298"/>
      <c r="AG71" s="298"/>
      <c r="AH71" s="298"/>
      <c r="AI71" s="316">
        <f t="shared" si="5"/>
        <v>0</v>
      </c>
      <c r="AJ71" s="316"/>
      <c r="AK71" s="298"/>
      <c r="AL71" s="297">
        <f t="shared" si="6"/>
        <v>0</v>
      </c>
      <c r="AM71" s="332">
        <v>12.4</v>
      </c>
      <c r="AN71" s="332"/>
      <c r="AO71" s="332"/>
      <c r="AP71" s="332">
        <f t="shared" si="8"/>
        <v>12.4</v>
      </c>
    </row>
    <row r="72" ht="14" customHeight="1" spans="1:42">
      <c r="A72" s="337" t="s">
        <v>544</v>
      </c>
      <c r="B72" s="296"/>
      <c r="C72" s="126" t="s">
        <v>545</v>
      </c>
      <c r="D72" s="297">
        <f t="shared" si="31"/>
        <v>0</v>
      </c>
      <c r="E72" s="298"/>
      <c r="F72" s="298"/>
      <c r="G72" s="298"/>
      <c r="H72" s="298"/>
      <c r="I72" s="298"/>
      <c r="J72" s="298"/>
      <c r="K72" s="298"/>
      <c r="L72" s="298"/>
      <c r="M72" s="298"/>
      <c r="N72" s="298"/>
      <c r="O72" s="298"/>
      <c r="P72" s="298"/>
      <c r="Q72" s="316">
        <f t="shared" si="3"/>
        <v>0</v>
      </c>
      <c r="R72" s="298"/>
      <c r="S72" s="298"/>
      <c r="T72" s="316">
        <f t="shared" si="4"/>
        <v>0</v>
      </c>
      <c r="U72" s="298"/>
      <c r="V72" s="298"/>
      <c r="W72" s="298"/>
      <c r="X72" s="298"/>
      <c r="Y72" s="298"/>
      <c r="Z72" s="298"/>
      <c r="AA72" s="298"/>
      <c r="AB72" s="298"/>
      <c r="AC72" s="298"/>
      <c r="AD72" s="298"/>
      <c r="AE72" s="298"/>
      <c r="AF72" s="298"/>
      <c r="AG72" s="298"/>
      <c r="AH72" s="298"/>
      <c r="AI72" s="316">
        <f t="shared" si="5"/>
        <v>0</v>
      </c>
      <c r="AJ72" s="316"/>
      <c r="AK72" s="298"/>
      <c r="AL72" s="297">
        <f t="shared" si="6"/>
        <v>0</v>
      </c>
      <c r="AM72" s="332"/>
      <c r="AN72" s="332"/>
      <c r="AO72" s="332"/>
      <c r="AP72" s="332">
        <f t="shared" si="8"/>
        <v>0</v>
      </c>
    </row>
    <row r="73" ht="14" customHeight="1" spans="1:42">
      <c r="A73" s="337" t="s">
        <v>546</v>
      </c>
      <c r="B73" s="296">
        <v>66559</v>
      </c>
      <c r="C73" s="126" t="s">
        <v>547</v>
      </c>
      <c r="D73" s="297">
        <f>SUM(D74:D75)</f>
        <v>0</v>
      </c>
      <c r="E73" s="297">
        <f t="shared" ref="E73:AP73" si="32">SUM(E74:E75)</f>
        <v>0</v>
      </c>
      <c r="F73" s="297">
        <f t="shared" si="32"/>
        <v>0</v>
      </c>
      <c r="G73" s="297">
        <f t="shared" si="32"/>
        <v>0</v>
      </c>
      <c r="H73" s="297">
        <f t="shared" si="32"/>
        <v>0</v>
      </c>
      <c r="I73" s="297">
        <f t="shared" si="32"/>
        <v>0</v>
      </c>
      <c r="J73" s="297">
        <f t="shared" si="32"/>
        <v>0</v>
      </c>
      <c r="K73" s="297">
        <f t="shared" si="32"/>
        <v>0</v>
      </c>
      <c r="L73" s="297">
        <f t="shared" si="32"/>
        <v>0</v>
      </c>
      <c r="M73" s="297">
        <f t="shared" si="32"/>
        <v>0</v>
      </c>
      <c r="N73" s="297">
        <f t="shared" si="32"/>
        <v>0</v>
      </c>
      <c r="O73" s="297">
        <f t="shared" si="32"/>
        <v>0</v>
      </c>
      <c r="P73" s="297">
        <f t="shared" si="32"/>
        <v>0</v>
      </c>
      <c r="Q73" s="297">
        <f t="shared" si="32"/>
        <v>0</v>
      </c>
      <c r="R73" s="297">
        <f t="shared" si="32"/>
        <v>0</v>
      </c>
      <c r="S73" s="297">
        <f t="shared" si="32"/>
        <v>0</v>
      </c>
      <c r="T73" s="297">
        <f t="shared" si="32"/>
        <v>0</v>
      </c>
      <c r="U73" s="297">
        <f t="shared" si="32"/>
        <v>0</v>
      </c>
      <c r="V73" s="297">
        <f t="shared" si="32"/>
        <v>0</v>
      </c>
      <c r="W73" s="297">
        <f t="shared" si="32"/>
        <v>0</v>
      </c>
      <c r="X73" s="297">
        <f t="shared" si="32"/>
        <v>0</v>
      </c>
      <c r="Y73" s="297">
        <f t="shared" si="32"/>
        <v>0</v>
      </c>
      <c r="Z73" s="297">
        <f t="shared" si="32"/>
        <v>0</v>
      </c>
      <c r="AA73" s="297">
        <f t="shared" si="32"/>
        <v>0</v>
      </c>
      <c r="AB73" s="297">
        <f t="shared" si="32"/>
        <v>0</v>
      </c>
      <c r="AC73" s="297">
        <f t="shared" si="32"/>
        <v>0</v>
      </c>
      <c r="AD73" s="297">
        <f t="shared" si="32"/>
        <v>0</v>
      </c>
      <c r="AE73" s="297">
        <f t="shared" si="32"/>
        <v>0</v>
      </c>
      <c r="AF73" s="297">
        <f t="shared" si="32"/>
        <v>0</v>
      </c>
      <c r="AG73" s="297">
        <f t="shared" si="32"/>
        <v>0</v>
      </c>
      <c r="AH73" s="297">
        <f t="shared" si="32"/>
        <v>0</v>
      </c>
      <c r="AI73" s="297">
        <f t="shared" si="32"/>
        <v>0</v>
      </c>
      <c r="AJ73" s="297">
        <f t="shared" si="32"/>
        <v>0</v>
      </c>
      <c r="AK73" s="297">
        <f t="shared" si="32"/>
        <v>0</v>
      </c>
      <c r="AL73" s="297">
        <f t="shared" si="32"/>
        <v>0</v>
      </c>
      <c r="AM73" s="297">
        <f t="shared" si="32"/>
        <v>0</v>
      </c>
      <c r="AN73" s="297">
        <f t="shared" si="32"/>
        <v>0</v>
      </c>
      <c r="AO73" s="297">
        <f t="shared" si="32"/>
        <v>0</v>
      </c>
      <c r="AP73" s="297">
        <f t="shared" si="32"/>
        <v>0</v>
      </c>
    </row>
    <row r="74" ht="14" customHeight="1" spans="1:42">
      <c r="A74" s="337"/>
      <c r="B74" s="296"/>
      <c r="C74" s="126" t="s">
        <v>453</v>
      </c>
      <c r="D74" s="297">
        <f t="shared" ref="D74:D79" si="33">Q74+T74+AI74+AJ74+AK74</f>
        <v>0</v>
      </c>
      <c r="E74" s="298"/>
      <c r="F74" s="298"/>
      <c r="G74" s="298"/>
      <c r="H74" s="298"/>
      <c r="I74" s="298"/>
      <c r="J74" s="298"/>
      <c r="K74" s="298"/>
      <c r="L74" s="298"/>
      <c r="M74" s="298"/>
      <c r="N74" s="298"/>
      <c r="O74" s="298"/>
      <c r="P74" s="298"/>
      <c r="Q74" s="316">
        <f t="shared" si="3"/>
        <v>0</v>
      </c>
      <c r="R74" s="298"/>
      <c r="S74" s="298"/>
      <c r="T74" s="316">
        <f t="shared" si="4"/>
        <v>0</v>
      </c>
      <c r="U74" s="298"/>
      <c r="V74" s="298"/>
      <c r="W74" s="298"/>
      <c r="X74" s="298"/>
      <c r="Y74" s="298"/>
      <c r="Z74" s="298"/>
      <c r="AA74" s="298"/>
      <c r="AB74" s="298"/>
      <c r="AC74" s="298"/>
      <c r="AD74" s="298"/>
      <c r="AE74" s="298"/>
      <c r="AF74" s="298"/>
      <c r="AG74" s="298"/>
      <c r="AH74" s="298"/>
      <c r="AI74" s="316">
        <f t="shared" si="5"/>
        <v>0</v>
      </c>
      <c r="AJ74" s="316"/>
      <c r="AK74" s="298"/>
      <c r="AL74" s="297">
        <f t="shared" si="6"/>
        <v>0</v>
      </c>
      <c r="AM74" s="332"/>
      <c r="AN74" s="332"/>
      <c r="AO74" s="332"/>
      <c r="AP74" s="332">
        <f t="shared" si="8"/>
        <v>0</v>
      </c>
    </row>
    <row r="75" ht="14" customHeight="1" spans="1:42">
      <c r="A75" s="336" t="s">
        <v>548</v>
      </c>
      <c r="B75" s="300">
        <v>4617</v>
      </c>
      <c r="C75" s="126" t="s">
        <v>549</v>
      </c>
      <c r="D75" s="297">
        <f t="shared" si="33"/>
        <v>0</v>
      </c>
      <c r="E75" s="298"/>
      <c r="F75" s="298"/>
      <c r="G75" s="298"/>
      <c r="H75" s="298"/>
      <c r="I75" s="298"/>
      <c r="J75" s="298"/>
      <c r="K75" s="298"/>
      <c r="L75" s="298"/>
      <c r="M75" s="298"/>
      <c r="N75" s="298"/>
      <c r="O75" s="298"/>
      <c r="P75" s="298"/>
      <c r="Q75" s="316">
        <f t="shared" si="3"/>
        <v>0</v>
      </c>
      <c r="R75" s="298"/>
      <c r="S75" s="298"/>
      <c r="T75" s="316">
        <f t="shared" si="4"/>
        <v>0</v>
      </c>
      <c r="U75" s="298"/>
      <c r="V75" s="298"/>
      <c r="W75" s="298"/>
      <c r="X75" s="298"/>
      <c r="Y75" s="298"/>
      <c r="Z75" s="298"/>
      <c r="AA75" s="298"/>
      <c r="AB75" s="298"/>
      <c r="AC75" s="298"/>
      <c r="AD75" s="298"/>
      <c r="AE75" s="298"/>
      <c r="AF75" s="298"/>
      <c r="AG75" s="298"/>
      <c r="AH75" s="298"/>
      <c r="AI75" s="316">
        <f t="shared" si="5"/>
        <v>0</v>
      </c>
      <c r="AJ75" s="316"/>
      <c r="AK75" s="298"/>
      <c r="AL75" s="297">
        <f t="shared" si="6"/>
        <v>0</v>
      </c>
      <c r="AM75" s="332"/>
      <c r="AN75" s="332"/>
      <c r="AO75" s="332"/>
      <c r="AP75" s="332">
        <f t="shared" ref="AP75:AP138" si="34">AL75+AM75+AN75+AO75</f>
        <v>0</v>
      </c>
    </row>
    <row r="76" ht="14" customHeight="1" spans="1:42">
      <c r="A76" s="337"/>
      <c r="B76" s="296"/>
      <c r="C76" s="126" t="s">
        <v>550</v>
      </c>
      <c r="D76" s="297">
        <f>SUM(D77:D79)</f>
        <v>114.21</v>
      </c>
      <c r="E76" s="297">
        <f t="shared" ref="E76:AP76" si="35">SUM(E77:E79)</f>
        <v>74.89</v>
      </c>
      <c r="F76" s="297">
        <f t="shared" si="35"/>
        <v>0</v>
      </c>
      <c r="G76" s="297">
        <f t="shared" si="35"/>
        <v>14.66</v>
      </c>
      <c r="H76" s="297">
        <f t="shared" si="35"/>
        <v>0</v>
      </c>
      <c r="I76" s="297">
        <f t="shared" si="35"/>
        <v>4.61</v>
      </c>
      <c r="J76" s="297">
        <f t="shared" si="35"/>
        <v>0</v>
      </c>
      <c r="K76" s="297">
        <f t="shared" si="35"/>
        <v>0.21</v>
      </c>
      <c r="L76" s="297">
        <f t="shared" si="35"/>
        <v>0</v>
      </c>
      <c r="M76" s="297">
        <f t="shared" si="35"/>
        <v>0</v>
      </c>
      <c r="N76" s="297">
        <f t="shared" si="35"/>
        <v>0</v>
      </c>
      <c r="O76" s="297">
        <f t="shared" si="35"/>
        <v>0</v>
      </c>
      <c r="P76" s="297">
        <f t="shared" si="35"/>
        <v>0</v>
      </c>
      <c r="Q76" s="297">
        <f t="shared" si="35"/>
        <v>94.37</v>
      </c>
      <c r="R76" s="297">
        <f t="shared" si="35"/>
        <v>7.84</v>
      </c>
      <c r="S76" s="297">
        <f t="shared" si="35"/>
        <v>3</v>
      </c>
      <c r="T76" s="297">
        <f t="shared" si="35"/>
        <v>10.84</v>
      </c>
      <c r="U76" s="297">
        <f t="shared" si="35"/>
        <v>0</v>
      </c>
      <c r="V76" s="297">
        <f t="shared" si="35"/>
        <v>0</v>
      </c>
      <c r="W76" s="297">
        <f t="shared" si="35"/>
        <v>0</v>
      </c>
      <c r="X76" s="297">
        <f t="shared" si="35"/>
        <v>9</v>
      </c>
      <c r="Y76" s="297">
        <f t="shared" si="35"/>
        <v>0</v>
      </c>
      <c r="Z76" s="297">
        <f t="shared" si="35"/>
        <v>0</v>
      </c>
      <c r="AA76" s="297">
        <f t="shared" si="35"/>
        <v>0</v>
      </c>
      <c r="AB76" s="297">
        <f t="shared" si="35"/>
        <v>0</v>
      </c>
      <c r="AC76" s="297">
        <f t="shared" si="35"/>
        <v>0</v>
      </c>
      <c r="AD76" s="297">
        <f t="shared" si="35"/>
        <v>0</v>
      </c>
      <c r="AE76" s="297">
        <f t="shared" si="35"/>
        <v>0</v>
      </c>
      <c r="AF76" s="297">
        <f t="shared" si="35"/>
        <v>0</v>
      </c>
      <c r="AG76" s="297">
        <f t="shared" si="35"/>
        <v>0</v>
      </c>
      <c r="AH76" s="297">
        <f t="shared" si="35"/>
        <v>0</v>
      </c>
      <c r="AI76" s="297">
        <f t="shared" si="35"/>
        <v>9</v>
      </c>
      <c r="AJ76" s="297">
        <f t="shared" si="35"/>
        <v>0</v>
      </c>
      <c r="AK76" s="297">
        <f t="shared" si="35"/>
        <v>0</v>
      </c>
      <c r="AL76" s="297">
        <f t="shared" si="35"/>
        <v>114.21</v>
      </c>
      <c r="AM76" s="297">
        <f t="shared" si="35"/>
        <v>0</v>
      </c>
      <c r="AN76" s="297">
        <f t="shared" si="35"/>
        <v>0</v>
      </c>
      <c r="AO76" s="297">
        <f t="shared" si="35"/>
        <v>0</v>
      </c>
      <c r="AP76" s="297">
        <f t="shared" si="35"/>
        <v>114.21</v>
      </c>
    </row>
    <row r="77" ht="14" customHeight="1" spans="1:42">
      <c r="A77" s="338" t="s">
        <v>551</v>
      </c>
      <c r="B77" s="300">
        <f>B45+B49+B66+B75</f>
        <v>184836</v>
      </c>
      <c r="C77" s="126" t="s">
        <v>453</v>
      </c>
      <c r="D77" s="297">
        <f t="shared" si="33"/>
        <v>105.21</v>
      </c>
      <c r="E77" s="298">
        <v>74.89</v>
      </c>
      <c r="F77" s="298"/>
      <c r="G77" s="298">
        <v>14.66</v>
      </c>
      <c r="H77" s="298"/>
      <c r="I77" s="298">
        <v>4.61</v>
      </c>
      <c r="J77" s="298"/>
      <c r="K77" s="298">
        <v>0.21</v>
      </c>
      <c r="L77" s="298"/>
      <c r="M77" s="298"/>
      <c r="N77" s="298"/>
      <c r="O77" s="298"/>
      <c r="P77" s="298"/>
      <c r="Q77" s="316">
        <f t="shared" si="3"/>
        <v>94.37</v>
      </c>
      <c r="R77" s="298">
        <v>7.84</v>
      </c>
      <c r="S77" s="298">
        <v>3</v>
      </c>
      <c r="T77" s="316">
        <f t="shared" si="4"/>
        <v>10.84</v>
      </c>
      <c r="U77" s="298"/>
      <c r="V77" s="298"/>
      <c r="W77" s="298"/>
      <c r="X77" s="298"/>
      <c r="Y77" s="298"/>
      <c r="Z77" s="298"/>
      <c r="AA77" s="298"/>
      <c r="AB77" s="298"/>
      <c r="AC77" s="298"/>
      <c r="AD77" s="298"/>
      <c r="AE77" s="298"/>
      <c r="AF77" s="298"/>
      <c r="AG77" s="298"/>
      <c r="AH77" s="298"/>
      <c r="AI77" s="316">
        <f t="shared" si="5"/>
        <v>0</v>
      </c>
      <c r="AJ77" s="316"/>
      <c r="AK77" s="298"/>
      <c r="AL77" s="297">
        <f t="shared" si="6"/>
        <v>105.21</v>
      </c>
      <c r="AM77" s="332"/>
      <c r="AN77" s="332"/>
      <c r="AO77" s="332"/>
      <c r="AP77" s="332">
        <f t="shared" si="34"/>
        <v>105.21</v>
      </c>
    </row>
    <row r="78" ht="14" customHeight="1" spans="1:42">
      <c r="A78" s="336" t="s">
        <v>552</v>
      </c>
      <c r="B78" s="300">
        <v>23908</v>
      </c>
      <c r="C78" s="126" t="s">
        <v>553</v>
      </c>
      <c r="D78" s="297">
        <f t="shared" si="33"/>
        <v>4</v>
      </c>
      <c r="E78" s="298"/>
      <c r="F78" s="298"/>
      <c r="G78" s="298"/>
      <c r="H78" s="298"/>
      <c r="I78" s="298"/>
      <c r="J78" s="298"/>
      <c r="K78" s="298"/>
      <c r="L78" s="298"/>
      <c r="M78" s="298"/>
      <c r="N78" s="298"/>
      <c r="O78" s="298"/>
      <c r="P78" s="298"/>
      <c r="Q78" s="316">
        <f t="shared" si="3"/>
        <v>0</v>
      </c>
      <c r="R78" s="298"/>
      <c r="S78" s="298"/>
      <c r="T78" s="316">
        <f t="shared" si="4"/>
        <v>0</v>
      </c>
      <c r="U78" s="298"/>
      <c r="V78" s="298"/>
      <c r="W78" s="298"/>
      <c r="X78" s="298">
        <v>4</v>
      </c>
      <c r="Y78" s="298"/>
      <c r="Z78" s="298"/>
      <c r="AA78" s="298"/>
      <c r="AB78" s="298"/>
      <c r="AC78" s="298"/>
      <c r="AD78" s="298"/>
      <c r="AE78" s="298"/>
      <c r="AF78" s="298"/>
      <c r="AG78" s="298"/>
      <c r="AH78" s="298"/>
      <c r="AI78" s="316">
        <f t="shared" si="5"/>
        <v>4</v>
      </c>
      <c r="AJ78" s="316"/>
      <c r="AK78" s="298"/>
      <c r="AL78" s="297">
        <f t="shared" si="6"/>
        <v>4</v>
      </c>
      <c r="AM78" s="332"/>
      <c r="AN78" s="332"/>
      <c r="AO78" s="332"/>
      <c r="AP78" s="332">
        <f t="shared" si="34"/>
        <v>4</v>
      </c>
    </row>
    <row r="79" ht="14" customHeight="1" spans="1:42">
      <c r="A79" s="339" t="s">
        <v>554</v>
      </c>
      <c r="B79" s="296"/>
      <c r="C79" s="126" t="s">
        <v>555</v>
      </c>
      <c r="D79" s="297">
        <f t="shared" si="33"/>
        <v>5</v>
      </c>
      <c r="E79" s="298"/>
      <c r="F79" s="298"/>
      <c r="G79" s="298"/>
      <c r="H79" s="298"/>
      <c r="I79" s="298"/>
      <c r="J79" s="298"/>
      <c r="K79" s="298"/>
      <c r="L79" s="298"/>
      <c r="M79" s="298"/>
      <c r="N79" s="298"/>
      <c r="O79" s="298"/>
      <c r="P79" s="298"/>
      <c r="Q79" s="316">
        <f t="shared" si="3"/>
        <v>0</v>
      </c>
      <c r="R79" s="298"/>
      <c r="S79" s="298"/>
      <c r="T79" s="316">
        <f t="shared" si="4"/>
        <v>0</v>
      </c>
      <c r="U79" s="298"/>
      <c r="V79" s="298"/>
      <c r="W79" s="298"/>
      <c r="X79" s="298">
        <v>5</v>
      </c>
      <c r="Y79" s="298"/>
      <c r="Z79" s="298"/>
      <c r="AA79" s="298"/>
      <c r="AB79" s="298"/>
      <c r="AC79" s="298"/>
      <c r="AD79" s="298"/>
      <c r="AE79" s="298"/>
      <c r="AF79" s="298"/>
      <c r="AG79" s="298"/>
      <c r="AH79" s="298"/>
      <c r="AI79" s="316">
        <f t="shared" si="5"/>
        <v>5</v>
      </c>
      <c r="AJ79" s="316"/>
      <c r="AK79" s="298"/>
      <c r="AL79" s="297">
        <f t="shared" si="6"/>
        <v>5</v>
      </c>
      <c r="AM79" s="332"/>
      <c r="AN79" s="332"/>
      <c r="AO79" s="332"/>
      <c r="AP79" s="332">
        <f t="shared" si="34"/>
        <v>5</v>
      </c>
    </row>
    <row r="80" ht="14" customHeight="1" spans="1:42">
      <c r="A80" s="339"/>
      <c r="B80" s="296"/>
      <c r="C80" s="126" t="s">
        <v>556</v>
      </c>
      <c r="D80" s="297">
        <f>SUM(D81)</f>
        <v>51.38</v>
      </c>
      <c r="E80" s="297">
        <f t="shared" ref="E80:AP80" si="36">SUM(E81)</f>
        <v>34</v>
      </c>
      <c r="F80" s="297">
        <f t="shared" si="36"/>
        <v>0</v>
      </c>
      <c r="G80" s="297">
        <f t="shared" si="36"/>
        <v>6.66</v>
      </c>
      <c r="H80" s="297">
        <f t="shared" si="36"/>
        <v>0</v>
      </c>
      <c r="I80" s="297">
        <f t="shared" si="36"/>
        <v>2.18</v>
      </c>
      <c r="J80" s="297">
        <f t="shared" si="36"/>
        <v>0</v>
      </c>
      <c r="K80" s="297">
        <f t="shared" si="36"/>
        <v>0.1</v>
      </c>
      <c r="L80" s="297">
        <f t="shared" si="36"/>
        <v>0</v>
      </c>
      <c r="M80" s="297">
        <f t="shared" si="36"/>
        <v>0</v>
      </c>
      <c r="N80" s="297">
        <f t="shared" si="36"/>
        <v>0</v>
      </c>
      <c r="O80" s="297">
        <f t="shared" si="36"/>
        <v>0</v>
      </c>
      <c r="P80" s="297">
        <f t="shared" si="36"/>
        <v>0</v>
      </c>
      <c r="Q80" s="297">
        <f t="shared" si="36"/>
        <v>42.94</v>
      </c>
      <c r="R80" s="297">
        <f t="shared" si="36"/>
        <v>5.44</v>
      </c>
      <c r="S80" s="297">
        <f t="shared" si="36"/>
        <v>1</v>
      </c>
      <c r="T80" s="297">
        <f t="shared" si="36"/>
        <v>6.44</v>
      </c>
      <c r="U80" s="297">
        <f t="shared" si="36"/>
        <v>0</v>
      </c>
      <c r="V80" s="297">
        <f t="shared" si="36"/>
        <v>0</v>
      </c>
      <c r="W80" s="297">
        <f t="shared" si="36"/>
        <v>0</v>
      </c>
      <c r="X80" s="297">
        <f t="shared" si="36"/>
        <v>2</v>
      </c>
      <c r="Y80" s="297">
        <f t="shared" si="36"/>
        <v>0</v>
      </c>
      <c r="Z80" s="297">
        <f t="shared" si="36"/>
        <v>0</v>
      </c>
      <c r="AA80" s="297">
        <f t="shared" si="36"/>
        <v>0</v>
      </c>
      <c r="AB80" s="297">
        <f t="shared" si="36"/>
        <v>0</v>
      </c>
      <c r="AC80" s="297">
        <f t="shared" si="36"/>
        <v>0</v>
      </c>
      <c r="AD80" s="297">
        <f t="shared" si="36"/>
        <v>0</v>
      </c>
      <c r="AE80" s="297">
        <f t="shared" si="36"/>
        <v>0</v>
      </c>
      <c r="AF80" s="297">
        <f t="shared" si="36"/>
        <v>0</v>
      </c>
      <c r="AG80" s="297">
        <f t="shared" si="36"/>
        <v>0</v>
      </c>
      <c r="AH80" s="297">
        <f t="shared" si="36"/>
        <v>0</v>
      </c>
      <c r="AI80" s="297">
        <f t="shared" si="36"/>
        <v>2</v>
      </c>
      <c r="AJ80" s="297">
        <f t="shared" si="36"/>
        <v>0</v>
      </c>
      <c r="AK80" s="297">
        <f t="shared" si="36"/>
        <v>0</v>
      </c>
      <c r="AL80" s="297">
        <f t="shared" si="36"/>
        <v>51.38</v>
      </c>
      <c r="AM80" s="297">
        <f t="shared" si="36"/>
        <v>0</v>
      </c>
      <c r="AN80" s="297">
        <f t="shared" si="36"/>
        <v>0</v>
      </c>
      <c r="AO80" s="297">
        <f t="shared" si="36"/>
        <v>0</v>
      </c>
      <c r="AP80" s="297">
        <f t="shared" si="36"/>
        <v>51.38</v>
      </c>
    </row>
    <row r="81" ht="14" customHeight="1" spans="1:42">
      <c r="A81" s="11" t="s">
        <v>557</v>
      </c>
      <c r="B81" s="300">
        <f>SUM(B82:B97)</f>
        <v>32660</v>
      </c>
      <c r="C81" s="126" t="s">
        <v>453</v>
      </c>
      <c r="D81" s="297">
        <f t="shared" ref="D81:D84" si="37">Q81+T81+AI81+AJ81+AK81</f>
        <v>51.38</v>
      </c>
      <c r="E81" s="298">
        <v>34</v>
      </c>
      <c r="F81" s="298"/>
      <c r="G81" s="298">
        <v>6.66</v>
      </c>
      <c r="H81" s="298"/>
      <c r="I81" s="298">
        <v>2.18</v>
      </c>
      <c r="J81" s="298"/>
      <c r="K81" s="298">
        <v>0.1</v>
      </c>
      <c r="L81" s="298"/>
      <c r="M81" s="298"/>
      <c r="N81" s="298"/>
      <c r="O81" s="298"/>
      <c r="P81" s="298"/>
      <c r="Q81" s="316">
        <f t="shared" ref="Q81:Q138" si="38">SUM(E81:P81)</f>
        <v>42.94</v>
      </c>
      <c r="R81" s="298">
        <v>5.44</v>
      </c>
      <c r="S81" s="298">
        <v>1</v>
      </c>
      <c r="T81" s="316">
        <f t="shared" ref="T81:T138" si="39">SUM(R81:S81)</f>
        <v>6.44</v>
      </c>
      <c r="U81" s="298"/>
      <c r="V81" s="298"/>
      <c r="W81" s="298"/>
      <c r="X81" s="298">
        <v>2</v>
      </c>
      <c r="Y81" s="298"/>
      <c r="Z81" s="298"/>
      <c r="AA81" s="298"/>
      <c r="AB81" s="298"/>
      <c r="AC81" s="298"/>
      <c r="AD81" s="298"/>
      <c r="AE81" s="298"/>
      <c r="AF81" s="298"/>
      <c r="AG81" s="298"/>
      <c r="AH81" s="298"/>
      <c r="AI81" s="316">
        <f t="shared" ref="AI81:AI138" si="40">SUM(V81:AH81)</f>
        <v>2</v>
      </c>
      <c r="AJ81" s="316"/>
      <c r="AK81" s="298"/>
      <c r="AL81" s="297">
        <f t="shared" ref="AL81:AL138" si="41">Q81+T81+U81+AI81+AJ81+AK81</f>
        <v>51.38</v>
      </c>
      <c r="AM81" s="332"/>
      <c r="AN81" s="332"/>
      <c r="AO81" s="332"/>
      <c r="AP81" s="332">
        <f t="shared" si="34"/>
        <v>51.38</v>
      </c>
    </row>
    <row r="82" ht="14" customHeight="1" spans="1:42">
      <c r="A82" s="15" t="s">
        <v>558</v>
      </c>
      <c r="B82" s="305">
        <v>6325</v>
      </c>
      <c r="C82" s="126" t="s">
        <v>559</v>
      </c>
      <c r="D82" s="297">
        <f>SUM(D83:D84)</f>
        <v>286.96</v>
      </c>
      <c r="E82" s="297">
        <f t="shared" ref="E82:AP82" si="42">SUM(E83:E84)</f>
        <v>141.46</v>
      </c>
      <c r="F82" s="297">
        <f t="shared" si="42"/>
        <v>0</v>
      </c>
      <c r="G82" s="297">
        <f t="shared" si="42"/>
        <v>0</v>
      </c>
      <c r="H82" s="297">
        <f t="shared" si="42"/>
        <v>0</v>
      </c>
      <c r="I82" s="297">
        <f t="shared" si="42"/>
        <v>0</v>
      </c>
      <c r="J82" s="297">
        <f t="shared" si="42"/>
        <v>0</v>
      </c>
      <c r="K82" s="297">
        <f t="shared" si="42"/>
        <v>0</v>
      </c>
      <c r="L82" s="297">
        <f t="shared" si="42"/>
        <v>0</v>
      </c>
      <c r="M82" s="297">
        <f t="shared" si="42"/>
        <v>0</v>
      </c>
      <c r="N82" s="297">
        <f t="shared" si="42"/>
        <v>0</v>
      </c>
      <c r="O82" s="297">
        <f t="shared" si="42"/>
        <v>0</v>
      </c>
      <c r="P82" s="297">
        <f t="shared" si="42"/>
        <v>0</v>
      </c>
      <c r="Q82" s="297">
        <f t="shared" si="42"/>
        <v>141.46</v>
      </c>
      <c r="R82" s="297">
        <f t="shared" si="42"/>
        <v>10.4</v>
      </c>
      <c r="S82" s="297">
        <f t="shared" si="42"/>
        <v>5.2</v>
      </c>
      <c r="T82" s="297">
        <f t="shared" si="42"/>
        <v>15.6</v>
      </c>
      <c r="U82" s="297">
        <f t="shared" si="42"/>
        <v>0</v>
      </c>
      <c r="V82" s="297">
        <f t="shared" si="42"/>
        <v>108.37</v>
      </c>
      <c r="W82" s="297">
        <f t="shared" si="42"/>
        <v>0</v>
      </c>
      <c r="X82" s="297">
        <f t="shared" si="42"/>
        <v>21.53</v>
      </c>
      <c r="Y82" s="297">
        <f t="shared" si="42"/>
        <v>0</v>
      </c>
      <c r="Z82" s="297">
        <f t="shared" si="42"/>
        <v>0</v>
      </c>
      <c r="AA82" s="297">
        <f t="shared" si="42"/>
        <v>0</v>
      </c>
      <c r="AB82" s="297">
        <f t="shared" si="42"/>
        <v>0</v>
      </c>
      <c r="AC82" s="297">
        <f t="shared" si="42"/>
        <v>0</v>
      </c>
      <c r="AD82" s="297">
        <f t="shared" si="42"/>
        <v>0</v>
      </c>
      <c r="AE82" s="297">
        <f t="shared" si="42"/>
        <v>0</v>
      </c>
      <c r="AF82" s="297">
        <f t="shared" si="42"/>
        <v>0</v>
      </c>
      <c r="AG82" s="297">
        <f t="shared" si="42"/>
        <v>0</v>
      </c>
      <c r="AH82" s="297">
        <f t="shared" si="42"/>
        <v>0</v>
      </c>
      <c r="AI82" s="297">
        <f t="shared" si="42"/>
        <v>129.9</v>
      </c>
      <c r="AJ82" s="297">
        <f t="shared" si="42"/>
        <v>0</v>
      </c>
      <c r="AK82" s="297">
        <f t="shared" si="42"/>
        <v>0</v>
      </c>
      <c r="AL82" s="297">
        <f t="shared" si="42"/>
        <v>286.96</v>
      </c>
      <c r="AM82" s="297">
        <f t="shared" si="42"/>
        <v>13</v>
      </c>
      <c r="AN82" s="297">
        <f t="shared" si="42"/>
        <v>10</v>
      </c>
      <c r="AO82" s="297">
        <f t="shared" si="42"/>
        <v>0</v>
      </c>
      <c r="AP82" s="297">
        <f t="shared" si="42"/>
        <v>309.96</v>
      </c>
    </row>
    <row r="83" ht="14" customHeight="1" spans="1:42">
      <c r="A83" s="15" t="s">
        <v>560</v>
      </c>
      <c r="B83" s="305">
        <v>3713</v>
      </c>
      <c r="C83" s="126" t="s">
        <v>453</v>
      </c>
      <c r="D83" s="297">
        <f t="shared" si="37"/>
        <v>286.96</v>
      </c>
      <c r="E83" s="298">
        <v>141.46</v>
      </c>
      <c r="F83" s="298"/>
      <c r="G83" s="298"/>
      <c r="H83" s="298"/>
      <c r="I83" s="298"/>
      <c r="J83" s="298"/>
      <c r="K83" s="298"/>
      <c r="L83" s="298"/>
      <c r="M83" s="298"/>
      <c r="N83" s="298"/>
      <c r="O83" s="298"/>
      <c r="P83" s="298"/>
      <c r="Q83" s="316">
        <f t="shared" si="38"/>
        <v>141.46</v>
      </c>
      <c r="R83" s="298">
        <v>10.4</v>
      </c>
      <c r="S83" s="298">
        <v>5.2</v>
      </c>
      <c r="T83" s="316">
        <f t="shared" si="39"/>
        <v>15.6</v>
      </c>
      <c r="U83" s="298"/>
      <c r="V83" s="298">
        <v>108.37</v>
      </c>
      <c r="W83" s="298"/>
      <c r="X83" s="298">
        <v>21.53</v>
      </c>
      <c r="Y83" s="298"/>
      <c r="Z83" s="298"/>
      <c r="AA83" s="298"/>
      <c r="AB83" s="298"/>
      <c r="AC83" s="298"/>
      <c r="AD83" s="298"/>
      <c r="AE83" s="298"/>
      <c r="AF83" s="298"/>
      <c r="AG83" s="298"/>
      <c r="AH83" s="298"/>
      <c r="AI83" s="316">
        <f t="shared" si="40"/>
        <v>129.9</v>
      </c>
      <c r="AJ83" s="316"/>
      <c r="AK83" s="298"/>
      <c r="AL83" s="297">
        <f t="shared" si="41"/>
        <v>286.96</v>
      </c>
      <c r="AM83" s="332"/>
      <c r="AN83" s="332"/>
      <c r="AO83" s="332"/>
      <c r="AP83" s="332">
        <f t="shared" si="34"/>
        <v>286.96</v>
      </c>
    </row>
    <row r="84" ht="14" customHeight="1" spans="1:42">
      <c r="A84" s="18" t="s">
        <v>561</v>
      </c>
      <c r="B84" s="305">
        <v>188</v>
      </c>
      <c r="C84" s="126" t="s">
        <v>562</v>
      </c>
      <c r="D84" s="297">
        <f t="shared" si="37"/>
        <v>0</v>
      </c>
      <c r="E84" s="298"/>
      <c r="F84" s="298"/>
      <c r="G84" s="298"/>
      <c r="H84" s="298"/>
      <c r="I84" s="298"/>
      <c r="J84" s="298"/>
      <c r="K84" s="298"/>
      <c r="L84" s="298"/>
      <c r="M84" s="298"/>
      <c r="N84" s="298"/>
      <c r="O84" s="298"/>
      <c r="P84" s="298"/>
      <c r="Q84" s="316">
        <f t="shared" si="38"/>
        <v>0</v>
      </c>
      <c r="R84" s="298"/>
      <c r="S84" s="298"/>
      <c r="T84" s="316">
        <f t="shared" si="39"/>
        <v>0</v>
      </c>
      <c r="U84" s="298"/>
      <c r="V84" s="298"/>
      <c r="W84" s="298"/>
      <c r="X84" s="298"/>
      <c r="Y84" s="298"/>
      <c r="Z84" s="298"/>
      <c r="AA84" s="298"/>
      <c r="AB84" s="298"/>
      <c r="AC84" s="298"/>
      <c r="AD84" s="298"/>
      <c r="AE84" s="298"/>
      <c r="AF84" s="298"/>
      <c r="AG84" s="298"/>
      <c r="AH84" s="298"/>
      <c r="AI84" s="316">
        <f t="shared" si="40"/>
        <v>0</v>
      </c>
      <c r="AJ84" s="316"/>
      <c r="AK84" s="298"/>
      <c r="AL84" s="297">
        <f t="shared" si="41"/>
        <v>0</v>
      </c>
      <c r="AM84" s="332">
        <v>13</v>
      </c>
      <c r="AN84" s="332">
        <v>10</v>
      </c>
      <c r="AO84" s="332"/>
      <c r="AP84" s="332">
        <f t="shared" si="34"/>
        <v>23</v>
      </c>
    </row>
    <row r="85" ht="14" customHeight="1" spans="1:42">
      <c r="A85" s="18" t="s">
        <v>563</v>
      </c>
      <c r="B85" s="296"/>
      <c r="C85" s="126" t="s">
        <v>564</v>
      </c>
      <c r="D85" s="297">
        <f>SUM(D86:D88)</f>
        <v>1940.44</v>
      </c>
      <c r="E85" s="297">
        <f t="shared" ref="E85:AP85" si="43">SUM(E86:E88)</f>
        <v>1242.27</v>
      </c>
      <c r="F85" s="297">
        <f t="shared" si="43"/>
        <v>0</v>
      </c>
      <c r="G85" s="297">
        <f t="shared" si="43"/>
        <v>116.61</v>
      </c>
      <c r="H85" s="297">
        <f t="shared" si="43"/>
        <v>0</v>
      </c>
      <c r="I85" s="297">
        <f t="shared" si="43"/>
        <v>36.16</v>
      </c>
      <c r="J85" s="297">
        <f t="shared" si="43"/>
        <v>0</v>
      </c>
      <c r="K85" s="297">
        <f t="shared" si="43"/>
        <v>1.67</v>
      </c>
      <c r="L85" s="297">
        <f t="shared" si="43"/>
        <v>0</v>
      </c>
      <c r="M85" s="297">
        <f t="shared" si="43"/>
        <v>4.21</v>
      </c>
      <c r="N85" s="297">
        <f t="shared" si="43"/>
        <v>0</v>
      </c>
      <c r="O85" s="297">
        <f t="shared" si="43"/>
        <v>0</v>
      </c>
      <c r="P85" s="297">
        <f t="shared" si="43"/>
        <v>0</v>
      </c>
      <c r="Q85" s="297">
        <f t="shared" si="43"/>
        <v>1400.92</v>
      </c>
      <c r="R85" s="297">
        <f t="shared" si="43"/>
        <v>101.14</v>
      </c>
      <c r="S85" s="297">
        <f t="shared" si="43"/>
        <v>146</v>
      </c>
      <c r="T85" s="297">
        <f t="shared" si="43"/>
        <v>247.14</v>
      </c>
      <c r="U85" s="297">
        <f t="shared" si="43"/>
        <v>0</v>
      </c>
      <c r="V85" s="297">
        <f t="shared" si="43"/>
        <v>0</v>
      </c>
      <c r="W85" s="297">
        <f t="shared" si="43"/>
        <v>41.11</v>
      </c>
      <c r="X85" s="297">
        <f t="shared" si="43"/>
        <v>201.27</v>
      </c>
      <c r="Y85" s="297">
        <f t="shared" si="43"/>
        <v>0</v>
      </c>
      <c r="Z85" s="297">
        <f t="shared" si="43"/>
        <v>0</v>
      </c>
      <c r="AA85" s="297">
        <f t="shared" si="43"/>
        <v>0</v>
      </c>
      <c r="AB85" s="297">
        <f t="shared" si="43"/>
        <v>0</v>
      </c>
      <c r="AC85" s="297">
        <f t="shared" si="43"/>
        <v>0</v>
      </c>
      <c r="AD85" s="297">
        <f t="shared" si="43"/>
        <v>0</v>
      </c>
      <c r="AE85" s="297">
        <f t="shared" si="43"/>
        <v>50</v>
      </c>
      <c r="AF85" s="297">
        <f t="shared" si="43"/>
        <v>0</v>
      </c>
      <c r="AG85" s="297">
        <f t="shared" si="43"/>
        <v>0</v>
      </c>
      <c r="AH85" s="297">
        <f t="shared" si="43"/>
        <v>0</v>
      </c>
      <c r="AI85" s="297">
        <f t="shared" si="43"/>
        <v>292.38</v>
      </c>
      <c r="AJ85" s="297">
        <f t="shared" si="43"/>
        <v>0</v>
      </c>
      <c r="AK85" s="297">
        <f t="shared" si="43"/>
        <v>0</v>
      </c>
      <c r="AL85" s="297">
        <f t="shared" si="43"/>
        <v>1940.44</v>
      </c>
      <c r="AM85" s="297">
        <f t="shared" si="43"/>
        <v>0</v>
      </c>
      <c r="AN85" s="297">
        <f t="shared" si="43"/>
        <v>0</v>
      </c>
      <c r="AO85" s="297">
        <f t="shared" si="43"/>
        <v>0</v>
      </c>
      <c r="AP85" s="297">
        <f t="shared" si="43"/>
        <v>1940.44</v>
      </c>
    </row>
    <row r="86" ht="14" customHeight="1" spans="1:42">
      <c r="A86" s="18" t="s">
        <v>565</v>
      </c>
      <c r="B86" s="296"/>
      <c r="C86" s="126" t="s">
        <v>453</v>
      </c>
      <c r="D86" s="297">
        <f t="shared" ref="D86:D88" si="44">Q86+T86+AI86+AJ86+AK86</f>
        <v>1808.46</v>
      </c>
      <c r="E86" s="298">
        <v>1242.27</v>
      </c>
      <c r="F86" s="298"/>
      <c r="G86" s="298">
        <v>116.61</v>
      </c>
      <c r="H86" s="298"/>
      <c r="I86" s="298">
        <v>36.16</v>
      </c>
      <c r="J86" s="298"/>
      <c r="K86" s="298">
        <v>1.67</v>
      </c>
      <c r="L86" s="298"/>
      <c r="M86" s="298">
        <v>4.21</v>
      </c>
      <c r="N86" s="298"/>
      <c r="O86" s="298"/>
      <c r="P86" s="298"/>
      <c r="Q86" s="316">
        <f t="shared" si="38"/>
        <v>1400.92</v>
      </c>
      <c r="R86" s="298">
        <v>101.14</v>
      </c>
      <c r="S86" s="298">
        <v>146</v>
      </c>
      <c r="T86" s="316">
        <f t="shared" si="39"/>
        <v>247.14</v>
      </c>
      <c r="U86" s="298"/>
      <c r="V86" s="298"/>
      <c r="W86" s="298">
        <v>38.53</v>
      </c>
      <c r="X86" s="298">
        <v>121.87</v>
      </c>
      <c r="Y86" s="298"/>
      <c r="Z86" s="298"/>
      <c r="AA86" s="298"/>
      <c r="AB86" s="298"/>
      <c r="AC86" s="298"/>
      <c r="AD86" s="298"/>
      <c r="AE86" s="298"/>
      <c r="AF86" s="298"/>
      <c r="AG86" s="298"/>
      <c r="AH86" s="298"/>
      <c r="AI86" s="316">
        <f t="shared" si="40"/>
        <v>160.4</v>
      </c>
      <c r="AJ86" s="316"/>
      <c r="AK86" s="298"/>
      <c r="AL86" s="297">
        <f t="shared" si="41"/>
        <v>1808.46</v>
      </c>
      <c r="AM86" s="332"/>
      <c r="AN86" s="332"/>
      <c r="AO86" s="332"/>
      <c r="AP86" s="332">
        <f t="shared" si="34"/>
        <v>1808.46</v>
      </c>
    </row>
    <row r="87" ht="14" customHeight="1" spans="1:42">
      <c r="A87" s="18" t="s">
        <v>566</v>
      </c>
      <c r="B87" s="296"/>
      <c r="C87" s="126" t="s">
        <v>567</v>
      </c>
      <c r="D87" s="297">
        <f t="shared" si="44"/>
        <v>131.98</v>
      </c>
      <c r="E87" s="298"/>
      <c r="F87" s="298"/>
      <c r="G87" s="298"/>
      <c r="H87" s="298"/>
      <c r="I87" s="298"/>
      <c r="J87" s="298"/>
      <c r="K87" s="298"/>
      <c r="L87" s="298"/>
      <c r="M87" s="298"/>
      <c r="N87" s="298"/>
      <c r="O87" s="298"/>
      <c r="P87" s="298"/>
      <c r="Q87" s="316">
        <f t="shared" si="38"/>
        <v>0</v>
      </c>
      <c r="R87" s="298"/>
      <c r="S87" s="298"/>
      <c r="T87" s="316">
        <f t="shared" si="39"/>
        <v>0</v>
      </c>
      <c r="U87" s="298"/>
      <c r="V87" s="298"/>
      <c r="W87" s="298">
        <v>2.58</v>
      </c>
      <c r="X87" s="298">
        <v>79.4</v>
      </c>
      <c r="Y87" s="298"/>
      <c r="Z87" s="298"/>
      <c r="AA87" s="298"/>
      <c r="AB87" s="298"/>
      <c r="AC87" s="298"/>
      <c r="AD87" s="298"/>
      <c r="AE87" s="298">
        <v>50</v>
      </c>
      <c r="AF87" s="298"/>
      <c r="AG87" s="298"/>
      <c r="AH87" s="298"/>
      <c r="AI87" s="316">
        <f t="shared" si="40"/>
        <v>131.98</v>
      </c>
      <c r="AJ87" s="316"/>
      <c r="AK87" s="298"/>
      <c r="AL87" s="297">
        <f t="shared" si="41"/>
        <v>131.98</v>
      </c>
      <c r="AM87" s="332"/>
      <c r="AN87" s="332"/>
      <c r="AO87" s="332"/>
      <c r="AP87" s="332">
        <f t="shared" si="34"/>
        <v>131.98</v>
      </c>
    </row>
    <row r="88" ht="14" customHeight="1" spans="1:42">
      <c r="A88" s="18" t="s">
        <v>568</v>
      </c>
      <c r="B88" s="305">
        <v>342</v>
      </c>
      <c r="C88" s="126" t="s">
        <v>569</v>
      </c>
      <c r="D88" s="297">
        <f t="shared" si="44"/>
        <v>0</v>
      </c>
      <c r="E88" s="298"/>
      <c r="F88" s="298"/>
      <c r="G88" s="298"/>
      <c r="H88" s="298"/>
      <c r="I88" s="298"/>
      <c r="J88" s="298"/>
      <c r="K88" s="298"/>
      <c r="L88" s="298"/>
      <c r="M88" s="298"/>
      <c r="N88" s="298"/>
      <c r="O88" s="298"/>
      <c r="P88" s="298"/>
      <c r="Q88" s="316">
        <f t="shared" si="38"/>
        <v>0</v>
      </c>
      <c r="R88" s="298"/>
      <c r="S88" s="298"/>
      <c r="T88" s="316">
        <f t="shared" si="39"/>
        <v>0</v>
      </c>
      <c r="U88" s="298"/>
      <c r="V88" s="298"/>
      <c r="W88" s="298"/>
      <c r="X88" s="298"/>
      <c r="Y88" s="298"/>
      <c r="Z88" s="298"/>
      <c r="AA88" s="298"/>
      <c r="AB88" s="298"/>
      <c r="AC88" s="298"/>
      <c r="AD88" s="298"/>
      <c r="AE88" s="298"/>
      <c r="AF88" s="298"/>
      <c r="AG88" s="298"/>
      <c r="AH88" s="298"/>
      <c r="AI88" s="316">
        <f t="shared" si="40"/>
        <v>0</v>
      </c>
      <c r="AJ88" s="316"/>
      <c r="AK88" s="298"/>
      <c r="AL88" s="297">
        <f t="shared" si="41"/>
        <v>0</v>
      </c>
      <c r="AM88" s="332"/>
      <c r="AN88" s="332"/>
      <c r="AO88" s="332"/>
      <c r="AP88" s="332">
        <f t="shared" si="34"/>
        <v>0</v>
      </c>
    </row>
    <row r="89" ht="14" customHeight="1" spans="1:42">
      <c r="A89" s="18" t="s">
        <v>570</v>
      </c>
      <c r="B89" s="305">
        <v>679</v>
      </c>
      <c r="C89" s="126" t="s">
        <v>571</v>
      </c>
      <c r="D89" s="297">
        <f>SUM(D90:D91)</f>
        <v>352.59</v>
      </c>
      <c r="E89" s="297">
        <f t="shared" ref="E89:AP89" si="45">SUM(E90:E91)</f>
        <v>142.78</v>
      </c>
      <c r="F89" s="297">
        <f t="shared" si="45"/>
        <v>0</v>
      </c>
      <c r="G89" s="297">
        <f t="shared" si="45"/>
        <v>27.93</v>
      </c>
      <c r="H89" s="297">
        <f t="shared" si="45"/>
        <v>0</v>
      </c>
      <c r="I89" s="297">
        <f t="shared" si="45"/>
        <v>8.65</v>
      </c>
      <c r="J89" s="297">
        <f t="shared" si="45"/>
        <v>0</v>
      </c>
      <c r="K89" s="297">
        <f t="shared" si="45"/>
        <v>0.4</v>
      </c>
      <c r="L89" s="297">
        <f t="shared" si="45"/>
        <v>0</v>
      </c>
      <c r="M89" s="297">
        <f t="shared" si="45"/>
        <v>0</v>
      </c>
      <c r="N89" s="297">
        <f t="shared" si="45"/>
        <v>0</v>
      </c>
      <c r="O89" s="297">
        <f t="shared" si="45"/>
        <v>0</v>
      </c>
      <c r="P89" s="297">
        <f t="shared" si="45"/>
        <v>0</v>
      </c>
      <c r="Q89" s="297">
        <f t="shared" si="45"/>
        <v>179.76</v>
      </c>
      <c r="R89" s="297">
        <f t="shared" si="45"/>
        <v>54.67</v>
      </c>
      <c r="S89" s="297">
        <f t="shared" si="45"/>
        <v>22</v>
      </c>
      <c r="T89" s="297">
        <f t="shared" si="45"/>
        <v>76.67</v>
      </c>
      <c r="U89" s="297">
        <f t="shared" si="45"/>
        <v>0</v>
      </c>
      <c r="V89" s="297">
        <f t="shared" si="45"/>
        <v>0</v>
      </c>
      <c r="W89" s="297">
        <f t="shared" si="45"/>
        <v>3</v>
      </c>
      <c r="X89" s="297">
        <f t="shared" si="45"/>
        <v>83.16</v>
      </c>
      <c r="Y89" s="297">
        <f t="shared" si="45"/>
        <v>0</v>
      </c>
      <c r="Z89" s="297">
        <f t="shared" si="45"/>
        <v>10</v>
      </c>
      <c r="AA89" s="297">
        <f t="shared" si="45"/>
        <v>0</v>
      </c>
      <c r="AB89" s="297">
        <f t="shared" si="45"/>
        <v>0</v>
      </c>
      <c r="AC89" s="297">
        <f t="shared" si="45"/>
        <v>0</v>
      </c>
      <c r="AD89" s="297">
        <f t="shared" si="45"/>
        <v>0</v>
      </c>
      <c r="AE89" s="297">
        <f t="shared" si="45"/>
        <v>0</v>
      </c>
      <c r="AF89" s="297">
        <f t="shared" si="45"/>
        <v>0</v>
      </c>
      <c r="AG89" s="297">
        <f t="shared" si="45"/>
        <v>0</v>
      </c>
      <c r="AH89" s="297">
        <f t="shared" si="45"/>
        <v>0</v>
      </c>
      <c r="AI89" s="297">
        <f t="shared" si="45"/>
        <v>96.16</v>
      </c>
      <c r="AJ89" s="297">
        <f t="shared" si="45"/>
        <v>0</v>
      </c>
      <c r="AK89" s="297">
        <f t="shared" si="45"/>
        <v>0</v>
      </c>
      <c r="AL89" s="297">
        <f t="shared" si="45"/>
        <v>352.59</v>
      </c>
      <c r="AM89" s="297">
        <f t="shared" si="45"/>
        <v>0</v>
      </c>
      <c r="AN89" s="297">
        <f t="shared" si="45"/>
        <v>0</v>
      </c>
      <c r="AO89" s="297">
        <f t="shared" si="45"/>
        <v>0</v>
      </c>
      <c r="AP89" s="297">
        <f t="shared" si="45"/>
        <v>352.59</v>
      </c>
    </row>
    <row r="90" ht="14" customHeight="1" spans="1:42">
      <c r="A90" s="18" t="s">
        <v>572</v>
      </c>
      <c r="B90" s="305">
        <v>4381</v>
      </c>
      <c r="C90" s="126" t="s">
        <v>453</v>
      </c>
      <c r="D90" s="297">
        <f t="shared" ref="D90:D94" si="46">Q90+T90+AI90+AJ90+AK90</f>
        <v>352.59</v>
      </c>
      <c r="E90" s="298">
        <v>142.78</v>
      </c>
      <c r="F90" s="298"/>
      <c r="G90" s="298">
        <v>27.93</v>
      </c>
      <c r="H90" s="298"/>
      <c r="I90" s="298">
        <v>8.65</v>
      </c>
      <c r="J90" s="298"/>
      <c r="K90" s="298">
        <v>0.4</v>
      </c>
      <c r="L90" s="298"/>
      <c r="M90" s="298"/>
      <c r="N90" s="298"/>
      <c r="O90" s="298"/>
      <c r="P90" s="298"/>
      <c r="Q90" s="316">
        <f t="shared" si="38"/>
        <v>179.76</v>
      </c>
      <c r="R90" s="298">
        <v>54.67</v>
      </c>
      <c r="S90" s="298">
        <v>22</v>
      </c>
      <c r="T90" s="316">
        <f t="shared" si="39"/>
        <v>76.67</v>
      </c>
      <c r="U90" s="298"/>
      <c r="V90" s="298"/>
      <c r="W90" s="298">
        <v>3</v>
      </c>
      <c r="X90" s="298">
        <v>83.16</v>
      </c>
      <c r="Y90" s="298"/>
      <c r="Z90" s="298">
        <v>10</v>
      </c>
      <c r="AA90" s="298"/>
      <c r="AB90" s="298"/>
      <c r="AC90" s="298"/>
      <c r="AD90" s="298"/>
      <c r="AE90" s="298"/>
      <c r="AF90" s="298"/>
      <c r="AG90" s="298"/>
      <c r="AH90" s="298"/>
      <c r="AI90" s="316">
        <f t="shared" si="40"/>
        <v>96.16</v>
      </c>
      <c r="AJ90" s="316"/>
      <c r="AK90" s="298"/>
      <c r="AL90" s="297">
        <f t="shared" si="41"/>
        <v>352.59</v>
      </c>
      <c r="AM90" s="332"/>
      <c r="AN90" s="332"/>
      <c r="AO90" s="332"/>
      <c r="AP90" s="332">
        <f t="shared" si="34"/>
        <v>352.59</v>
      </c>
    </row>
    <row r="91" ht="14" customHeight="1" spans="1:42">
      <c r="A91" s="18" t="s">
        <v>573</v>
      </c>
      <c r="B91" s="305">
        <v>3454</v>
      </c>
      <c r="C91" s="126" t="s">
        <v>574</v>
      </c>
      <c r="D91" s="297">
        <f t="shared" si="46"/>
        <v>0</v>
      </c>
      <c r="E91" s="298"/>
      <c r="F91" s="298"/>
      <c r="G91" s="298"/>
      <c r="H91" s="298"/>
      <c r="I91" s="298"/>
      <c r="J91" s="298"/>
      <c r="K91" s="298"/>
      <c r="L91" s="298"/>
      <c r="M91" s="298"/>
      <c r="N91" s="298"/>
      <c r="O91" s="298"/>
      <c r="P91" s="298"/>
      <c r="Q91" s="316">
        <f t="shared" si="38"/>
        <v>0</v>
      </c>
      <c r="R91" s="298"/>
      <c r="S91" s="298"/>
      <c r="T91" s="316">
        <f t="shared" si="39"/>
        <v>0</v>
      </c>
      <c r="U91" s="298"/>
      <c r="V91" s="298"/>
      <c r="W91" s="298"/>
      <c r="X91" s="298"/>
      <c r="Y91" s="298"/>
      <c r="Z91" s="298"/>
      <c r="AA91" s="298"/>
      <c r="AB91" s="298"/>
      <c r="AC91" s="298"/>
      <c r="AD91" s="298"/>
      <c r="AE91" s="298"/>
      <c r="AF91" s="298"/>
      <c r="AG91" s="298"/>
      <c r="AH91" s="298"/>
      <c r="AI91" s="316">
        <f t="shared" si="40"/>
        <v>0</v>
      </c>
      <c r="AJ91" s="316"/>
      <c r="AK91" s="298"/>
      <c r="AL91" s="297">
        <f t="shared" si="41"/>
        <v>0</v>
      </c>
      <c r="AM91" s="332"/>
      <c r="AN91" s="332"/>
      <c r="AO91" s="332"/>
      <c r="AP91" s="332">
        <f t="shared" si="34"/>
        <v>0</v>
      </c>
    </row>
    <row r="92" ht="14" customHeight="1" spans="1:42">
      <c r="A92" s="15" t="s">
        <v>575</v>
      </c>
      <c r="B92" s="305">
        <v>5623</v>
      </c>
      <c r="C92" s="126" t="s">
        <v>576</v>
      </c>
      <c r="D92" s="297">
        <f>SUM(D93:D94)</f>
        <v>553.07</v>
      </c>
      <c r="E92" s="297">
        <f t="shared" ref="E92:AP92" si="47">SUM(E93:E94)</f>
        <v>332.14</v>
      </c>
      <c r="F92" s="297">
        <f t="shared" si="47"/>
        <v>0</v>
      </c>
      <c r="G92" s="297">
        <f t="shared" si="47"/>
        <v>14.66</v>
      </c>
      <c r="H92" s="297">
        <f t="shared" si="47"/>
        <v>0</v>
      </c>
      <c r="I92" s="297">
        <f t="shared" si="47"/>
        <v>4.87</v>
      </c>
      <c r="J92" s="297">
        <f t="shared" si="47"/>
        <v>0.15</v>
      </c>
      <c r="K92" s="297">
        <f t="shared" si="47"/>
        <v>0.21</v>
      </c>
      <c r="L92" s="297">
        <f t="shared" si="47"/>
        <v>0</v>
      </c>
      <c r="M92" s="297">
        <f t="shared" si="47"/>
        <v>0</v>
      </c>
      <c r="N92" s="297">
        <f t="shared" si="47"/>
        <v>0</v>
      </c>
      <c r="O92" s="297">
        <f t="shared" si="47"/>
        <v>0</v>
      </c>
      <c r="P92" s="297">
        <f t="shared" si="47"/>
        <v>0</v>
      </c>
      <c r="Q92" s="297">
        <f t="shared" si="47"/>
        <v>352.03</v>
      </c>
      <c r="R92" s="297">
        <f t="shared" si="47"/>
        <v>16.66</v>
      </c>
      <c r="S92" s="297">
        <f t="shared" si="47"/>
        <v>22</v>
      </c>
      <c r="T92" s="297">
        <f t="shared" si="47"/>
        <v>38.66</v>
      </c>
      <c r="U92" s="297">
        <f t="shared" si="47"/>
        <v>0</v>
      </c>
      <c r="V92" s="297">
        <f t="shared" si="47"/>
        <v>0</v>
      </c>
      <c r="W92" s="297">
        <f t="shared" si="47"/>
        <v>0</v>
      </c>
      <c r="X92" s="297">
        <f t="shared" si="47"/>
        <v>162.38</v>
      </c>
      <c r="Y92" s="297">
        <f t="shared" si="47"/>
        <v>0</v>
      </c>
      <c r="Z92" s="297">
        <f t="shared" si="47"/>
        <v>0</v>
      </c>
      <c r="AA92" s="297">
        <f t="shared" si="47"/>
        <v>0</v>
      </c>
      <c r="AB92" s="297">
        <f t="shared" si="47"/>
        <v>0</v>
      </c>
      <c r="AC92" s="297">
        <f t="shared" si="47"/>
        <v>0</v>
      </c>
      <c r="AD92" s="297">
        <f t="shared" si="47"/>
        <v>0</v>
      </c>
      <c r="AE92" s="297">
        <f t="shared" si="47"/>
        <v>0</v>
      </c>
      <c r="AF92" s="297">
        <f t="shared" si="47"/>
        <v>0</v>
      </c>
      <c r="AG92" s="297">
        <f t="shared" si="47"/>
        <v>0</v>
      </c>
      <c r="AH92" s="297">
        <f t="shared" si="47"/>
        <v>0</v>
      </c>
      <c r="AI92" s="297">
        <f t="shared" si="47"/>
        <v>162.38</v>
      </c>
      <c r="AJ92" s="297">
        <f t="shared" si="47"/>
        <v>0</v>
      </c>
      <c r="AK92" s="297">
        <f t="shared" si="47"/>
        <v>0</v>
      </c>
      <c r="AL92" s="297">
        <f t="shared" si="47"/>
        <v>553.07</v>
      </c>
      <c r="AM92" s="297">
        <f t="shared" si="47"/>
        <v>0</v>
      </c>
      <c r="AN92" s="297">
        <f t="shared" si="47"/>
        <v>0</v>
      </c>
      <c r="AO92" s="297">
        <f t="shared" si="47"/>
        <v>0</v>
      </c>
      <c r="AP92" s="297">
        <f t="shared" si="47"/>
        <v>553.07</v>
      </c>
    </row>
    <row r="93" ht="14" customHeight="1" spans="1:42">
      <c r="A93" s="18" t="s">
        <v>577</v>
      </c>
      <c r="B93" s="305">
        <v>717</v>
      </c>
      <c r="C93" s="126" t="s">
        <v>453</v>
      </c>
      <c r="D93" s="297">
        <f t="shared" si="46"/>
        <v>553.07</v>
      </c>
      <c r="E93" s="298">
        <v>332.14</v>
      </c>
      <c r="F93" s="298"/>
      <c r="G93" s="298">
        <v>14.66</v>
      </c>
      <c r="H93" s="298"/>
      <c r="I93" s="298">
        <v>4.87</v>
      </c>
      <c r="J93" s="298">
        <v>0.15</v>
      </c>
      <c r="K93" s="298">
        <v>0.21</v>
      </c>
      <c r="L93" s="298"/>
      <c r="M93" s="298"/>
      <c r="N93" s="298"/>
      <c r="O93" s="298"/>
      <c r="P93" s="298"/>
      <c r="Q93" s="316">
        <f t="shared" si="38"/>
        <v>352.03</v>
      </c>
      <c r="R93" s="298">
        <v>16.66</v>
      </c>
      <c r="S93" s="298">
        <v>22</v>
      </c>
      <c r="T93" s="316">
        <f t="shared" si="39"/>
        <v>38.66</v>
      </c>
      <c r="U93" s="298"/>
      <c r="V93" s="298"/>
      <c r="W93" s="298"/>
      <c r="X93" s="298">
        <v>162.38</v>
      </c>
      <c r="Y93" s="298"/>
      <c r="Z93" s="298"/>
      <c r="AA93" s="298"/>
      <c r="AB93" s="298"/>
      <c r="AC93" s="298"/>
      <c r="AD93" s="298"/>
      <c r="AE93" s="298"/>
      <c r="AF93" s="298"/>
      <c r="AG93" s="298"/>
      <c r="AH93" s="298"/>
      <c r="AI93" s="316">
        <f t="shared" si="40"/>
        <v>162.38</v>
      </c>
      <c r="AJ93" s="316"/>
      <c r="AK93" s="298"/>
      <c r="AL93" s="297">
        <f t="shared" si="41"/>
        <v>553.07</v>
      </c>
      <c r="AM93" s="332"/>
      <c r="AN93" s="332"/>
      <c r="AO93" s="332"/>
      <c r="AP93" s="332">
        <f t="shared" si="34"/>
        <v>553.07</v>
      </c>
    </row>
    <row r="94" ht="14" customHeight="1" spans="1:42">
      <c r="A94" s="18" t="s">
        <v>578</v>
      </c>
      <c r="B94" s="296"/>
      <c r="C94" s="126" t="s">
        <v>579</v>
      </c>
      <c r="D94" s="297">
        <f t="shared" si="46"/>
        <v>0</v>
      </c>
      <c r="E94" s="298"/>
      <c r="F94" s="298"/>
      <c r="G94" s="298"/>
      <c r="H94" s="298"/>
      <c r="I94" s="298"/>
      <c r="J94" s="298"/>
      <c r="K94" s="298"/>
      <c r="L94" s="298"/>
      <c r="M94" s="298"/>
      <c r="N94" s="298"/>
      <c r="O94" s="298"/>
      <c r="P94" s="298"/>
      <c r="Q94" s="316">
        <f t="shared" si="38"/>
        <v>0</v>
      </c>
      <c r="R94" s="298"/>
      <c r="S94" s="298"/>
      <c r="T94" s="316">
        <f t="shared" si="39"/>
        <v>0</v>
      </c>
      <c r="U94" s="298"/>
      <c r="V94" s="298"/>
      <c r="W94" s="298"/>
      <c r="X94" s="298"/>
      <c r="Y94" s="298"/>
      <c r="Z94" s="298"/>
      <c r="AA94" s="298"/>
      <c r="AB94" s="298"/>
      <c r="AC94" s="298"/>
      <c r="AD94" s="298"/>
      <c r="AE94" s="298"/>
      <c r="AF94" s="298"/>
      <c r="AG94" s="298"/>
      <c r="AH94" s="298"/>
      <c r="AI94" s="316">
        <f t="shared" si="40"/>
        <v>0</v>
      </c>
      <c r="AJ94" s="316"/>
      <c r="AK94" s="298"/>
      <c r="AL94" s="297">
        <f t="shared" si="41"/>
        <v>0</v>
      </c>
      <c r="AM94" s="332"/>
      <c r="AN94" s="332"/>
      <c r="AO94" s="332"/>
      <c r="AP94" s="332">
        <f t="shared" si="34"/>
        <v>0</v>
      </c>
    </row>
    <row r="95" ht="14" customHeight="1" spans="1:42">
      <c r="A95" s="18" t="s">
        <v>580</v>
      </c>
      <c r="B95" s="296"/>
      <c r="C95" s="126" t="s">
        <v>581</v>
      </c>
      <c r="D95" s="297">
        <f>SUM(D96:D97)</f>
        <v>20</v>
      </c>
      <c r="E95" s="297">
        <f t="shared" ref="E95:AP95" si="48">SUM(E96:E97)</f>
        <v>0</v>
      </c>
      <c r="F95" s="297">
        <f t="shared" si="48"/>
        <v>0</v>
      </c>
      <c r="G95" s="297">
        <f t="shared" si="48"/>
        <v>0</v>
      </c>
      <c r="H95" s="297">
        <f t="shared" si="48"/>
        <v>0</v>
      </c>
      <c r="I95" s="297">
        <f t="shared" si="48"/>
        <v>0</v>
      </c>
      <c r="J95" s="297">
        <f t="shared" si="48"/>
        <v>0</v>
      </c>
      <c r="K95" s="297">
        <f t="shared" si="48"/>
        <v>0</v>
      </c>
      <c r="L95" s="297">
        <f t="shared" si="48"/>
        <v>0</v>
      </c>
      <c r="M95" s="297">
        <f t="shared" si="48"/>
        <v>0</v>
      </c>
      <c r="N95" s="297">
        <f t="shared" si="48"/>
        <v>0</v>
      </c>
      <c r="O95" s="297">
        <f t="shared" si="48"/>
        <v>0</v>
      </c>
      <c r="P95" s="297">
        <f t="shared" si="48"/>
        <v>0</v>
      </c>
      <c r="Q95" s="297">
        <f t="shared" si="48"/>
        <v>0</v>
      </c>
      <c r="R95" s="297">
        <f t="shared" si="48"/>
        <v>7</v>
      </c>
      <c r="S95" s="297">
        <f t="shared" si="48"/>
        <v>5</v>
      </c>
      <c r="T95" s="297">
        <f t="shared" si="48"/>
        <v>12</v>
      </c>
      <c r="U95" s="297">
        <f t="shared" si="48"/>
        <v>0</v>
      </c>
      <c r="V95" s="297">
        <f t="shared" si="48"/>
        <v>0</v>
      </c>
      <c r="W95" s="297">
        <f t="shared" si="48"/>
        <v>0</v>
      </c>
      <c r="X95" s="297">
        <f t="shared" si="48"/>
        <v>8</v>
      </c>
      <c r="Y95" s="297">
        <f t="shared" si="48"/>
        <v>0</v>
      </c>
      <c r="Z95" s="297">
        <f t="shared" si="48"/>
        <v>0</v>
      </c>
      <c r="AA95" s="297">
        <f t="shared" si="48"/>
        <v>0</v>
      </c>
      <c r="AB95" s="297">
        <f t="shared" si="48"/>
        <v>0</v>
      </c>
      <c r="AC95" s="297">
        <f t="shared" si="48"/>
        <v>0</v>
      </c>
      <c r="AD95" s="297">
        <f t="shared" si="48"/>
        <v>0</v>
      </c>
      <c r="AE95" s="297">
        <f t="shared" si="48"/>
        <v>0</v>
      </c>
      <c r="AF95" s="297">
        <f t="shared" si="48"/>
        <v>0</v>
      </c>
      <c r="AG95" s="297">
        <f t="shared" si="48"/>
        <v>0</v>
      </c>
      <c r="AH95" s="297">
        <f t="shared" si="48"/>
        <v>0</v>
      </c>
      <c r="AI95" s="297">
        <f t="shared" si="48"/>
        <v>8</v>
      </c>
      <c r="AJ95" s="297">
        <f t="shared" si="48"/>
        <v>0</v>
      </c>
      <c r="AK95" s="297">
        <f t="shared" si="48"/>
        <v>0</v>
      </c>
      <c r="AL95" s="297">
        <f t="shared" si="48"/>
        <v>20</v>
      </c>
      <c r="AM95" s="297">
        <f t="shared" si="48"/>
        <v>0</v>
      </c>
      <c r="AN95" s="297">
        <f t="shared" si="48"/>
        <v>0</v>
      </c>
      <c r="AO95" s="297">
        <f t="shared" si="48"/>
        <v>0</v>
      </c>
      <c r="AP95" s="297">
        <f t="shared" si="48"/>
        <v>20</v>
      </c>
    </row>
    <row r="96" ht="14" customHeight="1" spans="1:42">
      <c r="A96" s="18" t="s">
        <v>582</v>
      </c>
      <c r="B96" s="296"/>
      <c r="C96" s="126" t="s">
        <v>453</v>
      </c>
      <c r="D96" s="297">
        <f t="shared" ref="D96:D98" si="49">Q96+T96+AI96+AJ96+AK96</f>
        <v>20</v>
      </c>
      <c r="E96" s="298"/>
      <c r="F96" s="298"/>
      <c r="G96" s="298"/>
      <c r="H96" s="298"/>
      <c r="I96" s="298"/>
      <c r="J96" s="298"/>
      <c r="K96" s="298"/>
      <c r="L96" s="298"/>
      <c r="M96" s="298"/>
      <c r="N96" s="298"/>
      <c r="O96" s="298"/>
      <c r="P96" s="298"/>
      <c r="Q96" s="316">
        <f t="shared" si="38"/>
        <v>0</v>
      </c>
      <c r="R96" s="298">
        <v>7</v>
      </c>
      <c r="S96" s="298">
        <v>5</v>
      </c>
      <c r="T96" s="316">
        <f t="shared" si="39"/>
        <v>12</v>
      </c>
      <c r="U96" s="298"/>
      <c r="V96" s="298"/>
      <c r="W96" s="298"/>
      <c r="X96" s="298">
        <v>8</v>
      </c>
      <c r="Y96" s="298"/>
      <c r="Z96" s="298"/>
      <c r="AA96" s="298"/>
      <c r="AB96" s="298"/>
      <c r="AC96" s="298"/>
      <c r="AD96" s="298"/>
      <c r="AE96" s="298"/>
      <c r="AF96" s="298"/>
      <c r="AG96" s="298"/>
      <c r="AH96" s="298"/>
      <c r="AI96" s="316">
        <f t="shared" si="40"/>
        <v>8</v>
      </c>
      <c r="AJ96" s="316"/>
      <c r="AK96" s="298"/>
      <c r="AL96" s="297">
        <f t="shared" si="41"/>
        <v>20</v>
      </c>
      <c r="AM96" s="332"/>
      <c r="AN96" s="332"/>
      <c r="AO96" s="332"/>
      <c r="AP96" s="332">
        <f t="shared" si="34"/>
        <v>20</v>
      </c>
    </row>
    <row r="97" ht="14" customHeight="1" spans="1:42">
      <c r="A97" s="18" t="s">
        <v>583</v>
      </c>
      <c r="B97" s="305">
        <v>7238</v>
      </c>
      <c r="C97" s="126" t="s">
        <v>584</v>
      </c>
      <c r="D97" s="297">
        <f t="shared" si="49"/>
        <v>0</v>
      </c>
      <c r="E97" s="298"/>
      <c r="F97" s="298"/>
      <c r="G97" s="298"/>
      <c r="H97" s="298"/>
      <c r="I97" s="298"/>
      <c r="J97" s="298"/>
      <c r="K97" s="298"/>
      <c r="L97" s="298"/>
      <c r="M97" s="298"/>
      <c r="N97" s="298"/>
      <c r="O97" s="298"/>
      <c r="P97" s="298"/>
      <c r="Q97" s="316">
        <f t="shared" si="38"/>
        <v>0</v>
      </c>
      <c r="R97" s="298"/>
      <c r="S97" s="298"/>
      <c r="T97" s="316">
        <f t="shared" si="39"/>
        <v>0</v>
      </c>
      <c r="U97" s="298"/>
      <c r="V97" s="298"/>
      <c r="W97" s="298"/>
      <c r="X97" s="298"/>
      <c r="Y97" s="298"/>
      <c r="Z97" s="298"/>
      <c r="AA97" s="298"/>
      <c r="AB97" s="298"/>
      <c r="AC97" s="298"/>
      <c r="AD97" s="298"/>
      <c r="AE97" s="298"/>
      <c r="AF97" s="298"/>
      <c r="AG97" s="298"/>
      <c r="AH97" s="298"/>
      <c r="AI97" s="316">
        <f t="shared" si="40"/>
        <v>0</v>
      </c>
      <c r="AJ97" s="316"/>
      <c r="AK97" s="298"/>
      <c r="AL97" s="297">
        <f t="shared" si="41"/>
        <v>0</v>
      </c>
      <c r="AM97" s="332"/>
      <c r="AN97" s="332"/>
      <c r="AO97" s="332"/>
      <c r="AP97" s="332">
        <f t="shared" si="34"/>
        <v>0</v>
      </c>
    </row>
    <row r="98" ht="14" customHeight="1" spans="1:42">
      <c r="A98" s="20" t="s">
        <v>585</v>
      </c>
      <c r="B98" s="300">
        <f>SUM(B99:B118)</f>
        <v>22554</v>
      </c>
      <c r="C98" s="126" t="s">
        <v>586</v>
      </c>
      <c r="D98" s="297">
        <f t="shared" si="49"/>
        <v>109.49</v>
      </c>
      <c r="E98" s="298"/>
      <c r="F98" s="298"/>
      <c r="G98" s="298"/>
      <c r="H98" s="298"/>
      <c r="I98" s="298"/>
      <c r="J98" s="298"/>
      <c r="K98" s="298"/>
      <c r="L98" s="298"/>
      <c r="M98" s="298"/>
      <c r="N98" s="298"/>
      <c r="O98" s="298"/>
      <c r="P98" s="298"/>
      <c r="Q98" s="316">
        <f t="shared" si="38"/>
        <v>0</v>
      </c>
      <c r="R98" s="298"/>
      <c r="S98" s="298"/>
      <c r="T98" s="316">
        <f t="shared" si="39"/>
        <v>0</v>
      </c>
      <c r="U98" s="298"/>
      <c r="V98" s="298">
        <v>15.49</v>
      </c>
      <c r="W98" s="298"/>
      <c r="X98" s="298">
        <v>94</v>
      </c>
      <c r="Y98" s="298"/>
      <c r="Z98" s="298"/>
      <c r="AA98" s="298"/>
      <c r="AB98" s="298"/>
      <c r="AC98" s="298"/>
      <c r="AD98" s="298"/>
      <c r="AE98" s="298"/>
      <c r="AF98" s="298"/>
      <c r="AG98" s="298"/>
      <c r="AH98" s="298"/>
      <c r="AI98" s="316">
        <f t="shared" si="40"/>
        <v>109.49</v>
      </c>
      <c r="AJ98" s="316"/>
      <c r="AK98" s="298"/>
      <c r="AL98" s="297">
        <f t="shared" si="41"/>
        <v>109.49</v>
      </c>
      <c r="AM98" s="332"/>
      <c r="AN98" s="332"/>
      <c r="AO98" s="332"/>
      <c r="AP98" s="332">
        <f t="shared" si="34"/>
        <v>109.49</v>
      </c>
    </row>
    <row r="99" ht="14" customHeight="1" spans="1:42">
      <c r="A99" s="18" t="s">
        <v>587</v>
      </c>
      <c r="B99" s="296">
        <v>10</v>
      </c>
      <c r="C99" s="126" t="s">
        <v>588</v>
      </c>
      <c r="D99" s="297">
        <f>D100</f>
        <v>0</v>
      </c>
      <c r="E99" s="297">
        <f t="shared" ref="E99:AP99" si="50">E100</f>
        <v>0</v>
      </c>
      <c r="F99" s="297">
        <f t="shared" si="50"/>
        <v>0</v>
      </c>
      <c r="G99" s="297">
        <f t="shared" si="50"/>
        <v>0</v>
      </c>
      <c r="H99" s="297">
        <f t="shared" si="50"/>
        <v>0</v>
      </c>
      <c r="I99" s="297">
        <f t="shared" si="50"/>
        <v>0</v>
      </c>
      <c r="J99" s="297">
        <f t="shared" si="50"/>
        <v>0</v>
      </c>
      <c r="K99" s="297">
        <f t="shared" si="50"/>
        <v>0</v>
      </c>
      <c r="L99" s="297">
        <f t="shared" si="50"/>
        <v>0</v>
      </c>
      <c r="M99" s="297">
        <f t="shared" si="50"/>
        <v>0</v>
      </c>
      <c r="N99" s="297">
        <f t="shared" si="50"/>
        <v>0</v>
      </c>
      <c r="O99" s="297">
        <f t="shared" si="50"/>
        <v>0</v>
      </c>
      <c r="P99" s="297">
        <f t="shared" si="50"/>
        <v>0</v>
      </c>
      <c r="Q99" s="297">
        <f t="shared" si="50"/>
        <v>0</v>
      </c>
      <c r="R99" s="297">
        <f t="shared" si="50"/>
        <v>0</v>
      </c>
      <c r="S99" s="297">
        <f t="shared" si="50"/>
        <v>0</v>
      </c>
      <c r="T99" s="297">
        <f t="shared" si="50"/>
        <v>0</v>
      </c>
      <c r="U99" s="297">
        <f t="shared" si="50"/>
        <v>0</v>
      </c>
      <c r="V99" s="297">
        <f t="shared" si="50"/>
        <v>0</v>
      </c>
      <c r="W99" s="297">
        <f t="shared" si="50"/>
        <v>0</v>
      </c>
      <c r="X99" s="297">
        <f t="shared" si="50"/>
        <v>0</v>
      </c>
      <c r="Y99" s="297">
        <f t="shared" si="50"/>
        <v>0</v>
      </c>
      <c r="Z99" s="297">
        <f t="shared" si="50"/>
        <v>0</v>
      </c>
      <c r="AA99" s="297">
        <f t="shared" si="50"/>
        <v>0</v>
      </c>
      <c r="AB99" s="297">
        <f t="shared" si="50"/>
        <v>0</v>
      </c>
      <c r="AC99" s="297">
        <f t="shared" si="50"/>
        <v>0</v>
      </c>
      <c r="AD99" s="297">
        <f t="shared" si="50"/>
        <v>0</v>
      </c>
      <c r="AE99" s="297">
        <f t="shared" si="50"/>
        <v>0</v>
      </c>
      <c r="AF99" s="297">
        <f t="shared" si="50"/>
        <v>0</v>
      </c>
      <c r="AG99" s="297">
        <f t="shared" si="50"/>
        <v>0</v>
      </c>
      <c r="AH99" s="297">
        <f t="shared" si="50"/>
        <v>0</v>
      </c>
      <c r="AI99" s="297">
        <f t="shared" si="50"/>
        <v>0</v>
      </c>
      <c r="AJ99" s="297">
        <f t="shared" si="50"/>
        <v>0</v>
      </c>
      <c r="AK99" s="297">
        <f t="shared" si="50"/>
        <v>0</v>
      </c>
      <c r="AL99" s="297">
        <f t="shared" si="50"/>
        <v>0</v>
      </c>
      <c r="AM99" s="297">
        <f t="shared" si="50"/>
        <v>0</v>
      </c>
      <c r="AN99" s="297">
        <f t="shared" si="50"/>
        <v>0</v>
      </c>
      <c r="AO99" s="297">
        <f t="shared" si="50"/>
        <v>0</v>
      </c>
      <c r="AP99" s="297">
        <f t="shared" si="50"/>
        <v>0</v>
      </c>
    </row>
    <row r="100" ht="14" customHeight="1" spans="1:42">
      <c r="A100" s="18" t="s">
        <v>589</v>
      </c>
      <c r="B100" s="296"/>
      <c r="C100" s="126" t="s">
        <v>590</v>
      </c>
      <c r="D100" s="297">
        <f>SUM(D101:D105)</f>
        <v>0</v>
      </c>
      <c r="E100" s="297">
        <f t="shared" ref="E100:AG100" si="51">SUM(E101:E105)</f>
        <v>0</v>
      </c>
      <c r="F100" s="297">
        <f t="shared" si="51"/>
        <v>0</v>
      </c>
      <c r="G100" s="297">
        <f t="shared" si="51"/>
        <v>0</v>
      </c>
      <c r="H100" s="297">
        <f t="shared" si="51"/>
        <v>0</v>
      </c>
      <c r="I100" s="297">
        <f t="shared" si="51"/>
        <v>0</v>
      </c>
      <c r="J100" s="297">
        <f t="shared" si="51"/>
        <v>0</v>
      </c>
      <c r="K100" s="297">
        <f t="shared" si="51"/>
        <v>0</v>
      </c>
      <c r="L100" s="297">
        <f t="shared" si="51"/>
        <v>0</v>
      </c>
      <c r="M100" s="297">
        <f t="shared" si="51"/>
        <v>0</v>
      </c>
      <c r="N100" s="297">
        <f t="shared" si="51"/>
        <v>0</v>
      </c>
      <c r="O100" s="297">
        <f t="shared" si="51"/>
        <v>0</v>
      </c>
      <c r="P100" s="297">
        <f t="shared" si="51"/>
        <v>0</v>
      </c>
      <c r="Q100" s="297">
        <f t="shared" si="51"/>
        <v>0</v>
      </c>
      <c r="R100" s="297">
        <f t="shared" si="51"/>
        <v>0</v>
      </c>
      <c r="S100" s="297">
        <f t="shared" si="51"/>
        <v>0</v>
      </c>
      <c r="T100" s="297">
        <f t="shared" si="51"/>
        <v>0</v>
      </c>
      <c r="U100" s="297">
        <f t="shared" si="51"/>
        <v>0</v>
      </c>
      <c r="V100" s="297">
        <f t="shared" si="51"/>
        <v>0</v>
      </c>
      <c r="W100" s="297">
        <f t="shared" si="51"/>
        <v>0</v>
      </c>
      <c r="X100" s="297">
        <f t="shared" si="51"/>
        <v>0</v>
      </c>
      <c r="Y100" s="297">
        <f t="shared" si="51"/>
        <v>0</v>
      </c>
      <c r="Z100" s="297">
        <f t="shared" si="51"/>
        <v>0</v>
      </c>
      <c r="AA100" s="297">
        <f t="shared" si="51"/>
        <v>0</v>
      </c>
      <c r="AB100" s="297">
        <f t="shared" si="51"/>
        <v>0</v>
      </c>
      <c r="AC100" s="297">
        <f t="shared" si="51"/>
        <v>0</v>
      </c>
      <c r="AD100" s="297">
        <f t="shared" si="51"/>
        <v>0</v>
      </c>
      <c r="AE100" s="297">
        <f t="shared" si="51"/>
        <v>0</v>
      </c>
      <c r="AF100" s="297">
        <f t="shared" si="51"/>
        <v>0</v>
      </c>
      <c r="AG100" s="297">
        <f t="shared" si="51"/>
        <v>0</v>
      </c>
      <c r="AH100" s="297">
        <f t="shared" ref="AH100:AP100" si="52">SUM(AH101:AH105)</f>
        <v>0</v>
      </c>
      <c r="AI100" s="297">
        <f t="shared" si="52"/>
        <v>0</v>
      </c>
      <c r="AJ100" s="297">
        <f t="shared" si="52"/>
        <v>0</v>
      </c>
      <c r="AK100" s="297">
        <f t="shared" si="52"/>
        <v>0</v>
      </c>
      <c r="AL100" s="297">
        <f t="shared" si="52"/>
        <v>0</v>
      </c>
      <c r="AM100" s="297">
        <f t="shared" si="52"/>
        <v>0</v>
      </c>
      <c r="AN100" s="297">
        <f t="shared" si="52"/>
        <v>0</v>
      </c>
      <c r="AO100" s="297">
        <f t="shared" si="52"/>
        <v>0</v>
      </c>
      <c r="AP100" s="297">
        <f t="shared" si="52"/>
        <v>0</v>
      </c>
    </row>
    <row r="101" ht="14" customHeight="1" spans="1:42">
      <c r="A101" s="18" t="s">
        <v>591</v>
      </c>
      <c r="B101" s="296"/>
      <c r="C101" s="126" t="s">
        <v>592</v>
      </c>
      <c r="D101" s="297">
        <f t="shared" ref="D101:D105" si="53">Q101+T101+AI101+AJ101+AK101</f>
        <v>0</v>
      </c>
      <c r="E101" s="298"/>
      <c r="F101" s="298"/>
      <c r="G101" s="298"/>
      <c r="H101" s="298"/>
      <c r="I101" s="298"/>
      <c r="J101" s="298"/>
      <c r="K101" s="298"/>
      <c r="L101" s="298"/>
      <c r="M101" s="298"/>
      <c r="N101" s="298"/>
      <c r="O101" s="298"/>
      <c r="P101" s="298"/>
      <c r="Q101" s="316">
        <f t="shared" si="38"/>
        <v>0</v>
      </c>
      <c r="R101" s="298"/>
      <c r="S101" s="298"/>
      <c r="T101" s="316">
        <f t="shared" si="39"/>
        <v>0</v>
      </c>
      <c r="U101" s="298"/>
      <c r="V101" s="298"/>
      <c r="W101" s="298"/>
      <c r="X101" s="298"/>
      <c r="Y101" s="298"/>
      <c r="Z101" s="298"/>
      <c r="AA101" s="298"/>
      <c r="AB101" s="298"/>
      <c r="AC101" s="298"/>
      <c r="AD101" s="298"/>
      <c r="AE101" s="298"/>
      <c r="AF101" s="298"/>
      <c r="AG101" s="298"/>
      <c r="AH101" s="298"/>
      <c r="AI101" s="316">
        <f t="shared" si="40"/>
        <v>0</v>
      </c>
      <c r="AJ101" s="316"/>
      <c r="AK101" s="298"/>
      <c r="AL101" s="297">
        <f t="shared" si="41"/>
        <v>0</v>
      </c>
      <c r="AM101" s="332"/>
      <c r="AN101" s="332"/>
      <c r="AO101" s="332"/>
      <c r="AP101" s="332">
        <f t="shared" si="34"/>
        <v>0</v>
      </c>
    </row>
    <row r="102" ht="14" customHeight="1" spans="1:42">
      <c r="A102" s="18" t="s">
        <v>593</v>
      </c>
      <c r="B102" s="296">
        <v>23.4</v>
      </c>
      <c r="C102" s="126" t="s">
        <v>594</v>
      </c>
      <c r="D102" s="297">
        <f t="shared" si="53"/>
        <v>0</v>
      </c>
      <c r="E102" s="298"/>
      <c r="F102" s="298"/>
      <c r="G102" s="298"/>
      <c r="H102" s="298"/>
      <c r="I102" s="298"/>
      <c r="J102" s="298"/>
      <c r="K102" s="298"/>
      <c r="L102" s="298"/>
      <c r="M102" s="298"/>
      <c r="N102" s="298"/>
      <c r="O102" s="298"/>
      <c r="P102" s="298"/>
      <c r="Q102" s="316">
        <f t="shared" si="38"/>
        <v>0</v>
      </c>
      <c r="R102" s="298"/>
      <c r="S102" s="298"/>
      <c r="T102" s="316">
        <f t="shared" si="39"/>
        <v>0</v>
      </c>
      <c r="U102" s="298"/>
      <c r="V102" s="298"/>
      <c r="W102" s="298"/>
      <c r="X102" s="298"/>
      <c r="Y102" s="298"/>
      <c r="Z102" s="298"/>
      <c r="AA102" s="298"/>
      <c r="AB102" s="298"/>
      <c r="AC102" s="298"/>
      <c r="AD102" s="298"/>
      <c r="AE102" s="298"/>
      <c r="AF102" s="298"/>
      <c r="AG102" s="298"/>
      <c r="AH102" s="298"/>
      <c r="AI102" s="316">
        <f t="shared" si="40"/>
        <v>0</v>
      </c>
      <c r="AJ102" s="316"/>
      <c r="AK102" s="298"/>
      <c r="AL102" s="297">
        <f t="shared" si="41"/>
        <v>0</v>
      </c>
      <c r="AM102" s="332"/>
      <c r="AN102" s="332"/>
      <c r="AO102" s="332"/>
      <c r="AP102" s="332">
        <f t="shared" si="34"/>
        <v>0</v>
      </c>
    </row>
    <row r="103" ht="14" customHeight="1" spans="1:42">
      <c r="A103" s="18" t="s">
        <v>595</v>
      </c>
      <c r="B103" s="296">
        <v>1793.3</v>
      </c>
      <c r="C103" s="126" t="s">
        <v>596</v>
      </c>
      <c r="D103" s="297">
        <f t="shared" si="53"/>
        <v>0</v>
      </c>
      <c r="E103" s="298"/>
      <c r="F103" s="298"/>
      <c r="G103" s="298"/>
      <c r="H103" s="298"/>
      <c r="I103" s="298"/>
      <c r="J103" s="298"/>
      <c r="K103" s="298"/>
      <c r="L103" s="298"/>
      <c r="M103" s="298"/>
      <c r="N103" s="298"/>
      <c r="O103" s="298"/>
      <c r="P103" s="298"/>
      <c r="Q103" s="316">
        <f t="shared" si="38"/>
        <v>0</v>
      </c>
      <c r="R103" s="298"/>
      <c r="S103" s="298"/>
      <c r="T103" s="316">
        <f t="shared" si="39"/>
        <v>0</v>
      </c>
      <c r="U103" s="298"/>
      <c r="V103" s="298"/>
      <c r="W103" s="298"/>
      <c r="X103" s="298"/>
      <c r="Y103" s="298"/>
      <c r="Z103" s="298"/>
      <c r="AA103" s="298"/>
      <c r="AB103" s="298"/>
      <c r="AC103" s="298"/>
      <c r="AD103" s="298"/>
      <c r="AE103" s="298"/>
      <c r="AF103" s="298"/>
      <c r="AG103" s="298"/>
      <c r="AH103" s="298"/>
      <c r="AI103" s="316">
        <f t="shared" si="40"/>
        <v>0</v>
      </c>
      <c r="AJ103" s="316"/>
      <c r="AK103" s="298"/>
      <c r="AL103" s="297">
        <f t="shared" si="41"/>
        <v>0</v>
      </c>
      <c r="AM103" s="332"/>
      <c r="AN103" s="332"/>
      <c r="AO103" s="332"/>
      <c r="AP103" s="332">
        <f t="shared" si="34"/>
        <v>0</v>
      </c>
    </row>
    <row r="104" ht="14" customHeight="1" spans="1:42">
      <c r="A104" s="18" t="s">
        <v>597</v>
      </c>
      <c r="B104" s="296">
        <v>5</v>
      </c>
      <c r="C104" s="126" t="s">
        <v>598</v>
      </c>
      <c r="D104" s="297">
        <f t="shared" si="53"/>
        <v>0</v>
      </c>
      <c r="E104" s="298"/>
      <c r="F104" s="298"/>
      <c r="G104" s="298"/>
      <c r="H104" s="298"/>
      <c r="I104" s="298"/>
      <c r="J104" s="298"/>
      <c r="K104" s="298"/>
      <c r="L104" s="298"/>
      <c r="M104" s="298"/>
      <c r="N104" s="298"/>
      <c r="O104" s="298"/>
      <c r="P104" s="298"/>
      <c r="Q104" s="316">
        <f t="shared" si="38"/>
        <v>0</v>
      </c>
      <c r="R104" s="298"/>
      <c r="S104" s="298"/>
      <c r="T104" s="316">
        <f t="shared" si="39"/>
        <v>0</v>
      </c>
      <c r="U104" s="298"/>
      <c r="V104" s="298"/>
      <c r="W104" s="298"/>
      <c r="X104" s="298"/>
      <c r="Y104" s="298"/>
      <c r="Z104" s="298"/>
      <c r="AA104" s="298"/>
      <c r="AB104" s="298"/>
      <c r="AC104" s="298"/>
      <c r="AD104" s="298"/>
      <c r="AE104" s="298"/>
      <c r="AF104" s="298"/>
      <c r="AG104" s="298"/>
      <c r="AH104" s="298"/>
      <c r="AI104" s="316">
        <f t="shared" si="40"/>
        <v>0</v>
      </c>
      <c r="AJ104" s="316"/>
      <c r="AK104" s="298"/>
      <c r="AL104" s="297">
        <f t="shared" si="41"/>
        <v>0</v>
      </c>
      <c r="AM104" s="332"/>
      <c r="AN104" s="332"/>
      <c r="AO104" s="332"/>
      <c r="AP104" s="332">
        <f t="shared" si="34"/>
        <v>0</v>
      </c>
    </row>
    <row r="105" ht="14" customHeight="1" spans="1:42">
      <c r="A105" s="18" t="s">
        <v>599</v>
      </c>
      <c r="B105" s="296">
        <v>318.3</v>
      </c>
      <c r="C105" s="126" t="s">
        <v>600</v>
      </c>
      <c r="D105" s="297">
        <f t="shared" si="53"/>
        <v>0</v>
      </c>
      <c r="E105" s="298"/>
      <c r="F105" s="298"/>
      <c r="G105" s="298"/>
      <c r="H105" s="298"/>
      <c r="I105" s="298"/>
      <c r="J105" s="298"/>
      <c r="K105" s="298"/>
      <c r="L105" s="298"/>
      <c r="M105" s="298"/>
      <c r="N105" s="298"/>
      <c r="O105" s="298"/>
      <c r="P105" s="298"/>
      <c r="Q105" s="316">
        <f t="shared" si="38"/>
        <v>0</v>
      </c>
      <c r="R105" s="298"/>
      <c r="S105" s="298"/>
      <c r="T105" s="316">
        <f t="shared" si="39"/>
        <v>0</v>
      </c>
      <c r="U105" s="298"/>
      <c r="V105" s="298"/>
      <c r="W105" s="298"/>
      <c r="X105" s="298"/>
      <c r="Y105" s="298"/>
      <c r="Z105" s="298"/>
      <c r="AA105" s="298"/>
      <c r="AB105" s="298"/>
      <c r="AC105" s="298"/>
      <c r="AD105" s="298"/>
      <c r="AE105" s="298"/>
      <c r="AF105" s="298"/>
      <c r="AG105" s="298"/>
      <c r="AH105" s="298"/>
      <c r="AI105" s="316">
        <f t="shared" si="40"/>
        <v>0</v>
      </c>
      <c r="AJ105" s="316"/>
      <c r="AK105" s="298"/>
      <c r="AL105" s="297">
        <f t="shared" si="41"/>
        <v>0</v>
      </c>
      <c r="AM105" s="332"/>
      <c r="AN105" s="332"/>
      <c r="AO105" s="332"/>
      <c r="AP105" s="332">
        <f t="shared" si="34"/>
        <v>0</v>
      </c>
    </row>
    <row r="106" ht="14" customHeight="1" spans="1:42">
      <c r="A106" s="18" t="s">
        <v>601</v>
      </c>
      <c r="B106" s="296">
        <v>5673.5</v>
      </c>
      <c r="C106" s="126" t="s">
        <v>602</v>
      </c>
      <c r="D106" s="297">
        <f t="shared" ref="D106:AP106" si="54">D107+D110+D128+D137+D143</f>
        <v>8055.44</v>
      </c>
      <c r="E106" s="297">
        <f t="shared" si="54"/>
        <v>3239.9</v>
      </c>
      <c r="F106" s="297">
        <f t="shared" si="54"/>
        <v>0</v>
      </c>
      <c r="G106" s="297">
        <f t="shared" si="54"/>
        <v>549.94</v>
      </c>
      <c r="H106" s="297">
        <f t="shared" si="54"/>
        <v>0</v>
      </c>
      <c r="I106" s="297">
        <f t="shared" si="54"/>
        <v>169.96</v>
      </c>
      <c r="J106" s="297">
        <f t="shared" si="54"/>
        <v>0.49</v>
      </c>
      <c r="K106" s="297">
        <f t="shared" si="54"/>
        <v>7.96</v>
      </c>
      <c r="L106" s="297">
        <f t="shared" si="54"/>
        <v>0</v>
      </c>
      <c r="M106" s="297">
        <f t="shared" si="54"/>
        <v>10.8</v>
      </c>
      <c r="N106" s="297">
        <f t="shared" si="54"/>
        <v>0</v>
      </c>
      <c r="O106" s="297">
        <f t="shared" si="54"/>
        <v>0</v>
      </c>
      <c r="P106" s="297">
        <f t="shared" si="54"/>
        <v>0</v>
      </c>
      <c r="Q106" s="297">
        <f t="shared" si="54"/>
        <v>3979.05</v>
      </c>
      <c r="R106" s="297">
        <f t="shared" si="54"/>
        <v>310.12</v>
      </c>
      <c r="S106" s="297">
        <f t="shared" si="54"/>
        <v>54.4</v>
      </c>
      <c r="T106" s="297">
        <f t="shared" si="54"/>
        <v>364.52</v>
      </c>
      <c r="U106" s="297">
        <f t="shared" si="54"/>
        <v>0</v>
      </c>
      <c r="V106" s="297">
        <f t="shared" si="54"/>
        <v>871.11</v>
      </c>
      <c r="W106" s="297">
        <f t="shared" si="54"/>
        <v>29.7</v>
      </c>
      <c r="X106" s="297">
        <f t="shared" si="54"/>
        <v>619.12</v>
      </c>
      <c r="Y106" s="297">
        <f t="shared" si="54"/>
        <v>130.94</v>
      </c>
      <c r="Z106" s="297">
        <f t="shared" si="54"/>
        <v>31</v>
      </c>
      <c r="AA106" s="297">
        <f t="shared" si="54"/>
        <v>0</v>
      </c>
      <c r="AB106" s="297">
        <f t="shared" si="54"/>
        <v>0</v>
      </c>
      <c r="AC106" s="297">
        <f t="shared" si="54"/>
        <v>0</v>
      </c>
      <c r="AD106" s="297">
        <f t="shared" si="54"/>
        <v>0</v>
      </c>
      <c r="AE106" s="297">
        <f t="shared" si="54"/>
        <v>595</v>
      </c>
      <c r="AF106" s="297">
        <f t="shared" si="54"/>
        <v>0</v>
      </c>
      <c r="AG106" s="297">
        <f t="shared" si="54"/>
        <v>0</v>
      </c>
      <c r="AH106" s="297">
        <f t="shared" si="54"/>
        <v>0</v>
      </c>
      <c r="AI106" s="297">
        <f t="shared" si="54"/>
        <v>2276.87</v>
      </c>
      <c r="AJ106" s="297">
        <f t="shared" si="54"/>
        <v>0</v>
      </c>
      <c r="AK106" s="297">
        <f t="shared" si="54"/>
        <v>1435</v>
      </c>
      <c r="AL106" s="297">
        <f t="shared" si="54"/>
        <v>8055.44</v>
      </c>
      <c r="AM106" s="297">
        <f t="shared" si="54"/>
        <v>1090.3</v>
      </c>
      <c r="AN106" s="297">
        <f t="shared" si="54"/>
        <v>23.4</v>
      </c>
      <c r="AO106" s="297">
        <f t="shared" si="54"/>
        <v>198.07</v>
      </c>
      <c r="AP106" s="297">
        <f t="shared" si="54"/>
        <v>9367.21</v>
      </c>
    </row>
    <row r="107" ht="14" customHeight="1" spans="1:42">
      <c r="A107" s="18" t="s">
        <v>603</v>
      </c>
      <c r="B107" s="296">
        <v>2062.9</v>
      </c>
      <c r="C107" s="126" t="s">
        <v>604</v>
      </c>
      <c r="D107" s="297">
        <f>SUM(D108:D109)</f>
        <v>626.08</v>
      </c>
      <c r="E107" s="297">
        <f t="shared" ref="E107:AP107" si="55">SUM(E108:E109)</f>
        <v>0</v>
      </c>
      <c r="F107" s="297">
        <f t="shared" si="55"/>
        <v>0</v>
      </c>
      <c r="G107" s="297">
        <f t="shared" si="55"/>
        <v>0</v>
      </c>
      <c r="H107" s="297">
        <f t="shared" si="55"/>
        <v>0</v>
      </c>
      <c r="I107" s="297">
        <f t="shared" si="55"/>
        <v>0</v>
      </c>
      <c r="J107" s="297">
        <f t="shared" si="55"/>
        <v>0</v>
      </c>
      <c r="K107" s="297">
        <f t="shared" si="55"/>
        <v>0</v>
      </c>
      <c r="L107" s="297">
        <f t="shared" si="55"/>
        <v>0</v>
      </c>
      <c r="M107" s="297">
        <f t="shared" si="55"/>
        <v>0</v>
      </c>
      <c r="N107" s="297">
        <f t="shared" si="55"/>
        <v>0</v>
      </c>
      <c r="O107" s="297">
        <f t="shared" si="55"/>
        <v>0</v>
      </c>
      <c r="P107" s="297">
        <f t="shared" si="55"/>
        <v>0</v>
      </c>
      <c r="Q107" s="297">
        <f t="shared" si="55"/>
        <v>0</v>
      </c>
      <c r="R107" s="297">
        <f t="shared" si="55"/>
        <v>0</v>
      </c>
      <c r="S107" s="297">
        <f t="shared" si="55"/>
        <v>0</v>
      </c>
      <c r="T107" s="297">
        <f t="shared" si="55"/>
        <v>0</v>
      </c>
      <c r="U107" s="297">
        <f t="shared" si="55"/>
        <v>0</v>
      </c>
      <c r="V107" s="297">
        <f t="shared" si="55"/>
        <v>375</v>
      </c>
      <c r="W107" s="297">
        <f t="shared" si="55"/>
        <v>0</v>
      </c>
      <c r="X107" s="297">
        <f t="shared" si="55"/>
        <v>177</v>
      </c>
      <c r="Y107" s="297">
        <f t="shared" si="55"/>
        <v>19.08</v>
      </c>
      <c r="Z107" s="297">
        <f t="shared" si="55"/>
        <v>0</v>
      </c>
      <c r="AA107" s="297">
        <f t="shared" si="55"/>
        <v>0</v>
      </c>
      <c r="AB107" s="297">
        <f t="shared" si="55"/>
        <v>0</v>
      </c>
      <c r="AC107" s="297">
        <f t="shared" si="55"/>
        <v>0</v>
      </c>
      <c r="AD107" s="297">
        <f t="shared" si="55"/>
        <v>0</v>
      </c>
      <c r="AE107" s="297">
        <f t="shared" si="55"/>
        <v>0</v>
      </c>
      <c r="AF107" s="297">
        <f t="shared" si="55"/>
        <v>0</v>
      </c>
      <c r="AG107" s="297">
        <f t="shared" si="55"/>
        <v>0</v>
      </c>
      <c r="AH107" s="297">
        <f t="shared" si="55"/>
        <v>0</v>
      </c>
      <c r="AI107" s="297">
        <f t="shared" si="55"/>
        <v>571.08</v>
      </c>
      <c r="AJ107" s="297">
        <f t="shared" si="55"/>
        <v>0</v>
      </c>
      <c r="AK107" s="297">
        <f t="shared" si="55"/>
        <v>55</v>
      </c>
      <c r="AL107" s="297">
        <f t="shared" si="55"/>
        <v>626.08</v>
      </c>
      <c r="AM107" s="297">
        <f t="shared" si="55"/>
        <v>0</v>
      </c>
      <c r="AN107" s="297">
        <f t="shared" si="55"/>
        <v>0</v>
      </c>
      <c r="AO107" s="297">
        <f t="shared" si="55"/>
        <v>0</v>
      </c>
      <c r="AP107" s="297">
        <f t="shared" si="55"/>
        <v>626.08</v>
      </c>
    </row>
    <row r="108" ht="14" customHeight="1" spans="1:42">
      <c r="A108" s="18" t="s">
        <v>605</v>
      </c>
      <c r="B108" s="296">
        <v>420.3</v>
      </c>
      <c r="C108" s="126" t="s">
        <v>606</v>
      </c>
      <c r="D108" s="297">
        <f>Q108+T108+AI108+AJ108+AK108</f>
        <v>22.08</v>
      </c>
      <c r="E108" s="298"/>
      <c r="F108" s="298"/>
      <c r="G108" s="298"/>
      <c r="H108" s="298"/>
      <c r="I108" s="298"/>
      <c r="J108" s="298"/>
      <c r="K108" s="298"/>
      <c r="L108" s="298"/>
      <c r="M108" s="298"/>
      <c r="N108" s="298"/>
      <c r="O108" s="298"/>
      <c r="P108" s="298"/>
      <c r="Q108" s="316">
        <f t="shared" si="38"/>
        <v>0</v>
      </c>
      <c r="R108" s="298"/>
      <c r="S108" s="298"/>
      <c r="T108" s="316">
        <f t="shared" si="39"/>
        <v>0</v>
      </c>
      <c r="U108" s="298"/>
      <c r="V108" s="298"/>
      <c r="W108" s="298"/>
      <c r="X108" s="298">
        <v>3</v>
      </c>
      <c r="Y108" s="298">
        <v>19.08</v>
      </c>
      <c r="Z108" s="298"/>
      <c r="AA108" s="298"/>
      <c r="AB108" s="298"/>
      <c r="AC108" s="298"/>
      <c r="AD108" s="298"/>
      <c r="AE108" s="298"/>
      <c r="AF108" s="298"/>
      <c r="AG108" s="298"/>
      <c r="AH108" s="298"/>
      <c r="AI108" s="316">
        <f t="shared" si="40"/>
        <v>22.08</v>
      </c>
      <c r="AJ108" s="316"/>
      <c r="AK108" s="298"/>
      <c r="AL108" s="297">
        <f t="shared" si="41"/>
        <v>22.08</v>
      </c>
      <c r="AM108" s="332"/>
      <c r="AN108" s="332"/>
      <c r="AO108" s="332"/>
      <c r="AP108" s="332">
        <f t="shared" si="34"/>
        <v>22.08</v>
      </c>
    </row>
    <row r="109" ht="14" customHeight="1" spans="1:42">
      <c r="A109" s="18" t="s">
        <v>607</v>
      </c>
      <c r="B109" s="296"/>
      <c r="C109" s="126" t="s">
        <v>608</v>
      </c>
      <c r="D109" s="297">
        <f>Q109+T109+AI109+AJ109+AK109</f>
        <v>604</v>
      </c>
      <c r="E109" s="298"/>
      <c r="F109" s="298"/>
      <c r="G109" s="298"/>
      <c r="H109" s="298"/>
      <c r="I109" s="298"/>
      <c r="J109" s="298"/>
      <c r="K109" s="298"/>
      <c r="L109" s="298"/>
      <c r="M109" s="298"/>
      <c r="N109" s="298"/>
      <c r="O109" s="298"/>
      <c r="P109" s="298"/>
      <c r="Q109" s="316">
        <f t="shared" si="38"/>
        <v>0</v>
      </c>
      <c r="R109" s="298"/>
      <c r="S109" s="298"/>
      <c r="T109" s="316">
        <f t="shared" si="39"/>
        <v>0</v>
      </c>
      <c r="U109" s="298"/>
      <c r="V109" s="298">
        <v>375</v>
      </c>
      <c r="W109" s="298"/>
      <c r="X109" s="298">
        <v>174</v>
      </c>
      <c r="Y109" s="298"/>
      <c r="Z109" s="298"/>
      <c r="AA109" s="298"/>
      <c r="AB109" s="298"/>
      <c r="AC109" s="298"/>
      <c r="AD109" s="298"/>
      <c r="AE109" s="298"/>
      <c r="AF109" s="298"/>
      <c r="AG109" s="298"/>
      <c r="AH109" s="298"/>
      <c r="AI109" s="316">
        <f t="shared" si="40"/>
        <v>549</v>
      </c>
      <c r="AJ109" s="316"/>
      <c r="AK109" s="298">
        <v>55</v>
      </c>
      <c r="AL109" s="297">
        <f t="shared" si="41"/>
        <v>604</v>
      </c>
      <c r="AM109" s="332"/>
      <c r="AN109" s="332"/>
      <c r="AO109" s="332"/>
      <c r="AP109" s="332">
        <f t="shared" si="34"/>
        <v>604</v>
      </c>
    </row>
    <row r="110" ht="14" customHeight="1" spans="1:42">
      <c r="A110" s="18" t="s">
        <v>609</v>
      </c>
      <c r="B110" s="296">
        <v>8154</v>
      </c>
      <c r="C110" s="126" t="s">
        <v>610</v>
      </c>
      <c r="D110" s="297">
        <f t="shared" ref="D110:AP110" si="56">SUM(D111:D127)</f>
        <v>4730.38</v>
      </c>
      <c r="E110" s="297">
        <f t="shared" si="56"/>
        <v>1928.47</v>
      </c>
      <c r="F110" s="297">
        <f t="shared" si="56"/>
        <v>0</v>
      </c>
      <c r="G110" s="297">
        <f t="shared" si="56"/>
        <v>311.08</v>
      </c>
      <c r="H110" s="297">
        <f t="shared" si="56"/>
        <v>0</v>
      </c>
      <c r="I110" s="297">
        <f t="shared" si="56"/>
        <v>96.23</v>
      </c>
      <c r="J110" s="297">
        <f t="shared" si="56"/>
        <v>0.49</v>
      </c>
      <c r="K110" s="297">
        <f t="shared" si="56"/>
        <v>4.5</v>
      </c>
      <c r="L110" s="297">
        <f t="shared" si="56"/>
        <v>0</v>
      </c>
      <c r="M110" s="297">
        <f t="shared" si="56"/>
        <v>7.1</v>
      </c>
      <c r="N110" s="297">
        <f t="shared" si="56"/>
        <v>0</v>
      </c>
      <c r="O110" s="297">
        <f t="shared" si="56"/>
        <v>0</v>
      </c>
      <c r="P110" s="297">
        <f t="shared" si="56"/>
        <v>0</v>
      </c>
      <c r="Q110" s="297">
        <f t="shared" si="56"/>
        <v>2347.87</v>
      </c>
      <c r="R110" s="297">
        <f t="shared" si="56"/>
        <v>151.42</v>
      </c>
      <c r="S110" s="297">
        <f t="shared" si="56"/>
        <v>32</v>
      </c>
      <c r="T110" s="297">
        <f t="shared" si="56"/>
        <v>183.42</v>
      </c>
      <c r="U110" s="297">
        <f t="shared" si="56"/>
        <v>0</v>
      </c>
      <c r="V110" s="297">
        <f t="shared" si="56"/>
        <v>496.11</v>
      </c>
      <c r="W110" s="297">
        <f t="shared" si="56"/>
        <v>0</v>
      </c>
      <c r="X110" s="297">
        <f t="shared" si="56"/>
        <v>360.12</v>
      </c>
      <c r="Y110" s="297">
        <f t="shared" si="56"/>
        <v>111.86</v>
      </c>
      <c r="Z110" s="297">
        <f t="shared" si="56"/>
        <v>0</v>
      </c>
      <c r="AA110" s="297">
        <f t="shared" si="56"/>
        <v>0</v>
      </c>
      <c r="AB110" s="297">
        <f t="shared" si="56"/>
        <v>0</v>
      </c>
      <c r="AC110" s="297">
        <f t="shared" si="56"/>
        <v>0</v>
      </c>
      <c r="AD110" s="297">
        <f t="shared" si="56"/>
        <v>0</v>
      </c>
      <c r="AE110" s="297">
        <f t="shared" si="56"/>
        <v>100</v>
      </c>
      <c r="AF110" s="297">
        <f t="shared" si="56"/>
        <v>0</v>
      </c>
      <c r="AG110" s="297">
        <f t="shared" si="56"/>
        <v>0</v>
      </c>
      <c r="AH110" s="297">
        <f t="shared" si="56"/>
        <v>0</v>
      </c>
      <c r="AI110" s="297">
        <f t="shared" si="56"/>
        <v>1068.09</v>
      </c>
      <c r="AJ110" s="297">
        <f t="shared" si="56"/>
        <v>0</v>
      </c>
      <c r="AK110" s="297">
        <f t="shared" si="56"/>
        <v>1131</v>
      </c>
      <c r="AL110" s="297">
        <f t="shared" si="56"/>
        <v>4730.38</v>
      </c>
      <c r="AM110" s="297">
        <f t="shared" si="56"/>
        <v>840</v>
      </c>
      <c r="AN110" s="297">
        <f t="shared" si="56"/>
        <v>7.15</v>
      </c>
      <c r="AO110" s="297">
        <f t="shared" si="56"/>
        <v>81.57</v>
      </c>
      <c r="AP110" s="297">
        <f t="shared" si="56"/>
        <v>5659.1</v>
      </c>
    </row>
    <row r="111" ht="14" customHeight="1" spans="1:42">
      <c r="A111" s="18" t="s">
        <v>611</v>
      </c>
      <c r="B111" s="296">
        <v>3262.4</v>
      </c>
      <c r="C111" s="126" t="s">
        <v>453</v>
      </c>
      <c r="D111" s="297">
        <f t="shared" ref="D111:D127" si="57">Q111+T111+AI111+AJ111+AK111</f>
        <v>2706.35</v>
      </c>
      <c r="E111" s="298">
        <v>1656.05</v>
      </c>
      <c r="F111" s="298"/>
      <c r="G111" s="298">
        <v>255.85</v>
      </c>
      <c r="H111" s="298"/>
      <c r="I111" s="298">
        <v>79.21</v>
      </c>
      <c r="J111" s="298"/>
      <c r="K111" s="298">
        <v>3.69</v>
      </c>
      <c r="L111" s="298"/>
      <c r="M111" s="298">
        <v>7.1</v>
      </c>
      <c r="N111" s="298"/>
      <c r="O111" s="298"/>
      <c r="P111" s="298"/>
      <c r="Q111" s="316">
        <f t="shared" si="38"/>
        <v>2001.9</v>
      </c>
      <c r="R111" s="298">
        <v>136.02</v>
      </c>
      <c r="S111" s="298">
        <v>32</v>
      </c>
      <c r="T111" s="316">
        <f t="shared" si="39"/>
        <v>168.02</v>
      </c>
      <c r="U111" s="298"/>
      <c r="V111" s="298">
        <v>393.93</v>
      </c>
      <c r="W111" s="298"/>
      <c r="X111" s="298">
        <v>11.5</v>
      </c>
      <c r="Y111" s="298"/>
      <c r="Z111" s="298"/>
      <c r="AA111" s="298"/>
      <c r="AB111" s="298"/>
      <c r="AC111" s="298"/>
      <c r="AD111" s="298"/>
      <c r="AE111" s="298"/>
      <c r="AF111" s="298"/>
      <c r="AG111" s="298"/>
      <c r="AH111" s="298"/>
      <c r="AI111" s="316">
        <f t="shared" si="40"/>
        <v>405.43</v>
      </c>
      <c r="AJ111" s="316"/>
      <c r="AK111" s="298">
        <v>131</v>
      </c>
      <c r="AL111" s="297">
        <f t="shared" si="41"/>
        <v>2706.35</v>
      </c>
      <c r="AM111" s="332"/>
      <c r="AN111" s="332"/>
      <c r="AO111" s="332"/>
      <c r="AP111" s="332">
        <f t="shared" si="34"/>
        <v>2706.35</v>
      </c>
    </row>
    <row r="112" ht="14" customHeight="1" spans="1:42">
      <c r="A112" s="18" t="s">
        <v>612</v>
      </c>
      <c r="B112" s="296"/>
      <c r="C112" s="126" t="s">
        <v>613</v>
      </c>
      <c r="D112" s="297">
        <f t="shared" si="57"/>
        <v>248.68</v>
      </c>
      <c r="E112" s="298"/>
      <c r="F112" s="298"/>
      <c r="G112" s="298"/>
      <c r="H112" s="298"/>
      <c r="I112" s="298"/>
      <c r="J112" s="298"/>
      <c r="K112" s="298"/>
      <c r="L112" s="298"/>
      <c r="M112" s="298"/>
      <c r="N112" s="298"/>
      <c r="O112" s="298"/>
      <c r="P112" s="298"/>
      <c r="Q112" s="316">
        <f t="shared" si="38"/>
        <v>0</v>
      </c>
      <c r="R112" s="298"/>
      <c r="S112" s="298"/>
      <c r="T112" s="316">
        <f t="shared" si="39"/>
        <v>0</v>
      </c>
      <c r="U112" s="298"/>
      <c r="V112" s="298">
        <v>102.18</v>
      </c>
      <c r="W112" s="298"/>
      <c r="X112" s="298">
        <v>146.5</v>
      </c>
      <c r="Y112" s="298"/>
      <c r="Z112" s="298"/>
      <c r="AA112" s="298"/>
      <c r="AB112" s="298"/>
      <c r="AC112" s="298"/>
      <c r="AD112" s="298"/>
      <c r="AE112" s="298"/>
      <c r="AF112" s="298"/>
      <c r="AG112" s="298"/>
      <c r="AH112" s="298"/>
      <c r="AI112" s="316">
        <f t="shared" si="40"/>
        <v>248.68</v>
      </c>
      <c r="AJ112" s="316"/>
      <c r="AK112" s="298"/>
      <c r="AL112" s="297">
        <f t="shared" si="41"/>
        <v>248.68</v>
      </c>
      <c r="AM112" s="332"/>
      <c r="AN112" s="332"/>
      <c r="AO112" s="332"/>
      <c r="AP112" s="332">
        <f t="shared" si="34"/>
        <v>248.68</v>
      </c>
    </row>
    <row r="113" ht="14" customHeight="1" spans="1:42">
      <c r="A113" s="18" t="s">
        <v>614</v>
      </c>
      <c r="B113" s="296">
        <v>30</v>
      </c>
      <c r="C113" s="126" t="s">
        <v>615</v>
      </c>
      <c r="D113" s="297">
        <f t="shared" si="57"/>
        <v>0</v>
      </c>
      <c r="E113" s="298"/>
      <c r="F113" s="298"/>
      <c r="G113" s="298"/>
      <c r="H113" s="298"/>
      <c r="I113" s="298"/>
      <c r="J113" s="298"/>
      <c r="K113" s="298"/>
      <c r="L113" s="298"/>
      <c r="M113" s="298"/>
      <c r="N113" s="298"/>
      <c r="O113" s="298"/>
      <c r="P113" s="298"/>
      <c r="Q113" s="316">
        <f t="shared" si="38"/>
        <v>0</v>
      </c>
      <c r="R113" s="298"/>
      <c r="S113" s="298"/>
      <c r="T113" s="316">
        <f t="shared" si="39"/>
        <v>0</v>
      </c>
      <c r="U113" s="298"/>
      <c r="V113" s="298"/>
      <c r="W113" s="298"/>
      <c r="X113" s="298"/>
      <c r="Y113" s="298"/>
      <c r="Z113" s="298"/>
      <c r="AA113" s="298"/>
      <c r="AB113" s="298"/>
      <c r="AC113" s="298"/>
      <c r="AD113" s="298"/>
      <c r="AE113" s="298"/>
      <c r="AF113" s="298"/>
      <c r="AG113" s="298"/>
      <c r="AH113" s="298"/>
      <c r="AI113" s="316">
        <f t="shared" si="40"/>
        <v>0</v>
      </c>
      <c r="AJ113" s="316"/>
      <c r="AK113" s="298"/>
      <c r="AL113" s="297">
        <f t="shared" si="41"/>
        <v>0</v>
      </c>
      <c r="AM113" s="332"/>
      <c r="AN113" s="332"/>
      <c r="AO113" s="332"/>
      <c r="AP113" s="332">
        <f t="shared" si="34"/>
        <v>0</v>
      </c>
    </row>
    <row r="114" ht="14" customHeight="1" spans="1:42">
      <c r="A114" s="18" t="s">
        <v>616</v>
      </c>
      <c r="B114" s="296"/>
      <c r="C114" s="126" t="s">
        <v>617</v>
      </c>
      <c r="D114" s="297">
        <f t="shared" si="57"/>
        <v>0</v>
      </c>
      <c r="E114" s="298"/>
      <c r="F114" s="298"/>
      <c r="G114" s="298"/>
      <c r="H114" s="298"/>
      <c r="I114" s="298"/>
      <c r="J114" s="298"/>
      <c r="K114" s="298"/>
      <c r="L114" s="298"/>
      <c r="M114" s="298"/>
      <c r="N114" s="298"/>
      <c r="O114" s="298"/>
      <c r="P114" s="298"/>
      <c r="Q114" s="316">
        <f t="shared" si="38"/>
        <v>0</v>
      </c>
      <c r="R114" s="298"/>
      <c r="S114" s="298"/>
      <c r="T114" s="316">
        <f t="shared" si="39"/>
        <v>0</v>
      </c>
      <c r="U114" s="298"/>
      <c r="V114" s="298"/>
      <c r="W114" s="298"/>
      <c r="X114" s="298"/>
      <c r="Y114" s="298"/>
      <c r="Z114" s="298"/>
      <c r="AA114" s="298"/>
      <c r="AB114" s="298"/>
      <c r="AC114" s="298"/>
      <c r="AD114" s="298"/>
      <c r="AE114" s="298"/>
      <c r="AF114" s="298"/>
      <c r="AG114" s="298"/>
      <c r="AH114" s="298"/>
      <c r="AI114" s="316">
        <f t="shared" si="40"/>
        <v>0</v>
      </c>
      <c r="AJ114" s="316"/>
      <c r="AK114" s="298"/>
      <c r="AL114" s="297">
        <f t="shared" si="41"/>
        <v>0</v>
      </c>
      <c r="AM114" s="332"/>
      <c r="AN114" s="332"/>
      <c r="AO114" s="332"/>
      <c r="AP114" s="332">
        <f t="shared" si="34"/>
        <v>0</v>
      </c>
    </row>
    <row r="115" ht="14" customHeight="1" spans="1:42">
      <c r="A115" s="18" t="s">
        <v>618</v>
      </c>
      <c r="B115" s="296">
        <v>15</v>
      </c>
      <c r="C115" s="126" t="s">
        <v>619</v>
      </c>
      <c r="D115" s="297">
        <f t="shared" si="57"/>
        <v>0</v>
      </c>
      <c r="E115" s="298"/>
      <c r="F115" s="298"/>
      <c r="G115" s="298"/>
      <c r="H115" s="298"/>
      <c r="I115" s="298"/>
      <c r="J115" s="298"/>
      <c r="K115" s="298"/>
      <c r="L115" s="298"/>
      <c r="M115" s="298"/>
      <c r="N115" s="298"/>
      <c r="O115" s="298"/>
      <c r="P115" s="298"/>
      <c r="Q115" s="316">
        <f t="shared" si="38"/>
        <v>0</v>
      </c>
      <c r="R115" s="298"/>
      <c r="S115" s="298"/>
      <c r="T115" s="316">
        <f t="shared" si="39"/>
        <v>0</v>
      </c>
      <c r="U115" s="298"/>
      <c r="V115" s="298"/>
      <c r="W115" s="298"/>
      <c r="X115" s="298"/>
      <c r="Y115" s="298"/>
      <c r="Z115" s="298"/>
      <c r="AA115" s="298"/>
      <c r="AB115" s="298"/>
      <c r="AC115" s="298"/>
      <c r="AD115" s="298"/>
      <c r="AE115" s="298"/>
      <c r="AF115" s="298"/>
      <c r="AG115" s="298"/>
      <c r="AH115" s="298"/>
      <c r="AI115" s="316">
        <f t="shared" si="40"/>
        <v>0</v>
      </c>
      <c r="AJ115" s="316"/>
      <c r="AK115" s="298"/>
      <c r="AL115" s="297">
        <f t="shared" si="41"/>
        <v>0</v>
      </c>
      <c r="AM115" s="332"/>
      <c r="AN115" s="332"/>
      <c r="AO115" s="332"/>
      <c r="AP115" s="332">
        <f t="shared" si="34"/>
        <v>0</v>
      </c>
    </row>
    <row r="116" ht="14" customHeight="1" spans="1:42">
      <c r="A116" s="18" t="s">
        <v>620</v>
      </c>
      <c r="B116" s="296">
        <v>785.9</v>
      </c>
      <c r="C116" s="126" t="s">
        <v>621</v>
      </c>
      <c r="D116" s="297">
        <f t="shared" si="57"/>
        <v>0</v>
      </c>
      <c r="E116" s="298"/>
      <c r="F116" s="298"/>
      <c r="G116" s="298"/>
      <c r="H116" s="298"/>
      <c r="I116" s="298"/>
      <c r="J116" s="298"/>
      <c r="K116" s="298"/>
      <c r="L116" s="298"/>
      <c r="M116" s="298"/>
      <c r="N116" s="298"/>
      <c r="O116" s="298"/>
      <c r="P116" s="298"/>
      <c r="Q116" s="316">
        <f t="shared" si="38"/>
        <v>0</v>
      </c>
      <c r="R116" s="298"/>
      <c r="S116" s="298"/>
      <c r="T116" s="316">
        <f t="shared" si="39"/>
        <v>0</v>
      </c>
      <c r="U116" s="298"/>
      <c r="V116" s="298"/>
      <c r="W116" s="298"/>
      <c r="X116" s="298"/>
      <c r="Y116" s="298"/>
      <c r="Z116" s="298"/>
      <c r="AA116" s="298"/>
      <c r="AB116" s="298"/>
      <c r="AC116" s="298"/>
      <c r="AD116" s="298"/>
      <c r="AE116" s="298"/>
      <c r="AF116" s="298"/>
      <c r="AG116" s="298"/>
      <c r="AH116" s="298"/>
      <c r="AI116" s="316">
        <f t="shared" si="40"/>
        <v>0</v>
      </c>
      <c r="AJ116" s="316"/>
      <c r="AK116" s="298"/>
      <c r="AL116" s="297">
        <f t="shared" si="41"/>
        <v>0</v>
      </c>
      <c r="AM116" s="332"/>
      <c r="AN116" s="332">
        <v>7.15</v>
      </c>
      <c r="AO116" s="332"/>
      <c r="AP116" s="332">
        <f t="shared" si="34"/>
        <v>7.15</v>
      </c>
    </row>
    <row r="117" ht="14" customHeight="1" spans="1:42">
      <c r="A117" s="18" t="s">
        <v>622</v>
      </c>
      <c r="B117" s="296"/>
      <c r="C117" s="126" t="s">
        <v>623</v>
      </c>
      <c r="D117" s="297">
        <f t="shared" si="57"/>
        <v>0</v>
      </c>
      <c r="E117" s="298"/>
      <c r="F117" s="298"/>
      <c r="G117" s="298"/>
      <c r="H117" s="298"/>
      <c r="I117" s="298"/>
      <c r="J117" s="298"/>
      <c r="K117" s="298"/>
      <c r="L117" s="298"/>
      <c r="M117" s="298"/>
      <c r="N117" s="298"/>
      <c r="O117" s="298"/>
      <c r="P117" s="298"/>
      <c r="Q117" s="316">
        <f t="shared" si="38"/>
        <v>0</v>
      </c>
      <c r="R117" s="298"/>
      <c r="S117" s="298"/>
      <c r="T117" s="316">
        <f t="shared" si="39"/>
        <v>0</v>
      </c>
      <c r="U117" s="298"/>
      <c r="V117" s="298"/>
      <c r="W117" s="298"/>
      <c r="X117" s="298"/>
      <c r="Y117" s="298"/>
      <c r="Z117" s="298"/>
      <c r="AA117" s="298"/>
      <c r="AB117" s="298"/>
      <c r="AC117" s="298"/>
      <c r="AD117" s="298"/>
      <c r="AE117" s="298"/>
      <c r="AF117" s="298"/>
      <c r="AG117" s="298"/>
      <c r="AH117" s="298"/>
      <c r="AI117" s="316">
        <f t="shared" si="40"/>
        <v>0</v>
      </c>
      <c r="AJ117" s="316"/>
      <c r="AK117" s="298"/>
      <c r="AL117" s="297">
        <f t="shared" si="41"/>
        <v>0</v>
      </c>
      <c r="AM117" s="332"/>
      <c r="AN117" s="332"/>
      <c r="AO117" s="332"/>
      <c r="AP117" s="332">
        <f t="shared" si="34"/>
        <v>0</v>
      </c>
    </row>
    <row r="118" ht="14" customHeight="1" spans="1:42">
      <c r="A118" s="29" t="s">
        <v>624</v>
      </c>
      <c r="B118" s="296"/>
      <c r="C118" s="126" t="s">
        <v>625</v>
      </c>
      <c r="D118" s="297">
        <f t="shared" si="57"/>
        <v>0</v>
      </c>
      <c r="E118" s="298"/>
      <c r="F118" s="298"/>
      <c r="G118" s="298"/>
      <c r="H118" s="298"/>
      <c r="I118" s="298"/>
      <c r="J118" s="298"/>
      <c r="K118" s="298"/>
      <c r="L118" s="298"/>
      <c r="M118" s="298"/>
      <c r="N118" s="298"/>
      <c r="O118" s="298"/>
      <c r="P118" s="298"/>
      <c r="Q118" s="316">
        <f t="shared" si="38"/>
        <v>0</v>
      </c>
      <c r="R118" s="298"/>
      <c r="S118" s="298"/>
      <c r="T118" s="316">
        <f t="shared" si="39"/>
        <v>0</v>
      </c>
      <c r="U118" s="298"/>
      <c r="V118" s="298"/>
      <c r="W118" s="298"/>
      <c r="X118" s="298"/>
      <c r="Y118" s="298"/>
      <c r="Z118" s="298"/>
      <c r="AA118" s="298"/>
      <c r="AB118" s="298"/>
      <c r="AC118" s="298"/>
      <c r="AD118" s="298"/>
      <c r="AE118" s="298"/>
      <c r="AF118" s="298"/>
      <c r="AG118" s="298"/>
      <c r="AH118" s="298"/>
      <c r="AI118" s="316">
        <f t="shared" si="40"/>
        <v>0</v>
      </c>
      <c r="AJ118" s="316"/>
      <c r="AK118" s="298"/>
      <c r="AL118" s="297">
        <f t="shared" si="41"/>
        <v>0</v>
      </c>
      <c r="AM118" s="332"/>
      <c r="AN118" s="332"/>
      <c r="AO118" s="332"/>
      <c r="AP118" s="332">
        <f t="shared" si="34"/>
        <v>0</v>
      </c>
    </row>
    <row r="119" ht="14" customHeight="1" spans="1:42">
      <c r="A119" s="336"/>
      <c r="B119" s="296"/>
      <c r="C119" s="126" t="s">
        <v>626</v>
      </c>
      <c r="D119" s="297">
        <f t="shared" si="57"/>
        <v>1550.41</v>
      </c>
      <c r="E119" s="298">
        <v>272.42</v>
      </c>
      <c r="F119" s="298"/>
      <c r="G119" s="298">
        <v>55.23</v>
      </c>
      <c r="H119" s="298"/>
      <c r="I119" s="298">
        <v>17.02</v>
      </c>
      <c r="J119" s="298">
        <v>0.49</v>
      </c>
      <c r="K119" s="298">
        <v>0.81</v>
      </c>
      <c r="L119" s="298"/>
      <c r="M119" s="298"/>
      <c r="N119" s="298"/>
      <c r="O119" s="298"/>
      <c r="P119" s="298"/>
      <c r="Q119" s="316">
        <f t="shared" si="38"/>
        <v>345.97</v>
      </c>
      <c r="R119" s="298">
        <v>15.4</v>
      </c>
      <c r="S119" s="298"/>
      <c r="T119" s="316">
        <f t="shared" si="39"/>
        <v>15.4</v>
      </c>
      <c r="U119" s="298"/>
      <c r="V119" s="298"/>
      <c r="W119" s="298"/>
      <c r="X119" s="298">
        <v>89.04</v>
      </c>
      <c r="Y119" s="298"/>
      <c r="Z119" s="298"/>
      <c r="AA119" s="298"/>
      <c r="AB119" s="298"/>
      <c r="AC119" s="298"/>
      <c r="AD119" s="298"/>
      <c r="AE119" s="298">
        <v>100</v>
      </c>
      <c r="AF119" s="298"/>
      <c r="AG119" s="298"/>
      <c r="AH119" s="298"/>
      <c r="AI119" s="316">
        <f t="shared" si="40"/>
        <v>189.04</v>
      </c>
      <c r="AJ119" s="316"/>
      <c r="AK119" s="298">
        <v>1000</v>
      </c>
      <c r="AL119" s="297">
        <f t="shared" si="41"/>
        <v>1550.41</v>
      </c>
      <c r="AM119" s="332">
        <v>63</v>
      </c>
      <c r="AN119" s="332"/>
      <c r="AO119" s="332"/>
      <c r="AP119" s="332">
        <f t="shared" si="34"/>
        <v>1613.41</v>
      </c>
    </row>
    <row r="120" ht="14" customHeight="1" spans="1:42">
      <c r="A120" s="336"/>
      <c r="B120" s="296"/>
      <c r="C120" s="126" t="s">
        <v>627</v>
      </c>
      <c r="D120" s="297">
        <f t="shared" si="57"/>
        <v>0</v>
      </c>
      <c r="E120" s="298"/>
      <c r="F120" s="298"/>
      <c r="G120" s="298"/>
      <c r="H120" s="298"/>
      <c r="I120" s="298"/>
      <c r="J120" s="298"/>
      <c r="K120" s="298"/>
      <c r="L120" s="298"/>
      <c r="M120" s="298"/>
      <c r="N120" s="298"/>
      <c r="O120" s="298"/>
      <c r="P120" s="298"/>
      <c r="Q120" s="316">
        <f t="shared" si="38"/>
        <v>0</v>
      </c>
      <c r="R120" s="298"/>
      <c r="S120" s="298"/>
      <c r="T120" s="316">
        <f t="shared" si="39"/>
        <v>0</v>
      </c>
      <c r="U120" s="298"/>
      <c r="V120" s="298"/>
      <c r="W120" s="298"/>
      <c r="X120" s="298"/>
      <c r="Y120" s="298"/>
      <c r="Z120" s="298"/>
      <c r="AA120" s="298"/>
      <c r="AB120" s="298"/>
      <c r="AC120" s="298"/>
      <c r="AD120" s="298"/>
      <c r="AE120" s="298"/>
      <c r="AF120" s="298"/>
      <c r="AG120" s="298"/>
      <c r="AH120" s="298"/>
      <c r="AI120" s="316">
        <f t="shared" si="40"/>
        <v>0</v>
      </c>
      <c r="AJ120" s="316"/>
      <c r="AK120" s="298"/>
      <c r="AL120" s="297">
        <f t="shared" si="41"/>
        <v>0</v>
      </c>
      <c r="AM120" s="332"/>
      <c r="AN120" s="332"/>
      <c r="AO120" s="332"/>
      <c r="AP120" s="332">
        <f t="shared" si="34"/>
        <v>0</v>
      </c>
    </row>
    <row r="121" ht="14" customHeight="1" spans="1:42">
      <c r="A121" s="338" t="s">
        <v>628</v>
      </c>
      <c r="B121" s="296">
        <f>B81+B98</f>
        <v>55214</v>
      </c>
      <c r="C121" s="126" t="s">
        <v>629</v>
      </c>
      <c r="D121" s="297">
        <f t="shared" si="57"/>
        <v>0</v>
      </c>
      <c r="E121" s="298"/>
      <c r="F121" s="298"/>
      <c r="G121" s="298"/>
      <c r="H121" s="298"/>
      <c r="I121" s="298"/>
      <c r="J121" s="298"/>
      <c r="K121" s="298"/>
      <c r="L121" s="298"/>
      <c r="M121" s="298"/>
      <c r="N121" s="298"/>
      <c r="O121" s="298"/>
      <c r="P121" s="298"/>
      <c r="Q121" s="316">
        <f t="shared" si="38"/>
        <v>0</v>
      </c>
      <c r="R121" s="298"/>
      <c r="S121" s="298"/>
      <c r="T121" s="316">
        <f t="shared" si="39"/>
        <v>0</v>
      </c>
      <c r="U121" s="298"/>
      <c r="V121" s="298"/>
      <c r="W121" s="298"/>
      <c r="X121" s="298"/>
      <c r="Y121" s="298"/>
      <c r="Z121" s="298"/>
      <c r="AA121" s="298"/>
      <c r="AB121" s="298"/>
      <c r="AC121" s="298"/>
      <c r="AD121" s="298"/>
      <c r="AE121" s="298"/>
      <c r="AF121" s="298"/>
      <c r="AG121" s="298"/>
      <c r="AH121" s="298"/>
      <c r="AI121" s="316">
        <f t="shared" si="40"/>
        <v>0</v>
      </c>
      <c r="AJ121" s="316"/>
      <c r="AK121" s="298"/>
      <c r="AL121" s="297">
        <f t="shared" si="41"/>
        <v>0</v>
      </c>
      <c r="AM121" s="332"/>
      <c r="AN121" s="332"/>
      <c r="AO121" s="332"/>
      <c r="AP121" s="332">
        <f t="shared" si="34"/>
        <v>0</v>
      </c>
    </row>
    <row r="122" ht="14" customHeight="1" spans="1:42">
      <c r="A122" s="339"/>
      <c r="B122" s="296"/>
      <c r="C122" s="126" t="s">
        <v>630</v>
      </c>
      <c r="D122" s="297">
        <f t="shared" si="57"/>
        <v>0</v>
      </c>
      <c r="E122" s="298"/>
      <c r="F122" s="298"/>
      <c r="G122" s="298"/>
      <c r="H122" s="298"/>
      <c r="I122" s="298"/>
      <c r="J122" s="298"/>
      <c r="K122" s="298"/>
      <c r="L122" s="298"/>
      <c r="M122" s="298"/>
      <c r="N122" s="298"/>
      <c r="O122" s="298"/>
      <c r="P122" s="298"/>
      <c r="Q122" s="316">
        <f t="shared" si="38"/>
        <v>0</v>
      </c>
      <c r="R122" s="298"/>
      <c r="S122" s="298"/>
      <c r="T122" s="316">
        <f t="shared" si="39"/>
        <v>0</v>
      </c>
      <c r="U122" s="298"/>
      <c r="V122" s="298"/>
      <c r="W122" s="298"/>
      <c r="X122" s="298"/>
      <c r="Y122" s="298"/>
      <c r="Z122" s="298"/>
      <c r="AA122" s="298"/>
      <c r="AB122" s="298"/>
      <c r="AC122" s="298"/>
      <c r="AD122" s="298"/>
      <c r="AE122" s="298"/>
      <c r="AF122" s="298"/>
      <c r="AG122" s="298"/>
      <c r="AH122" s="298"/>
      <c r="AI122" s="316">
        <f t="shared" si="40"/>
        <v>0</v>
      </c>
      <c r="AJ122" s="316"/>
      <c r="AK122" s="298"/>
      <c r="AL122" s="297">
        <f t="shared" si="41"/>
        <v>0</v>
      </c>
      <c r="AM122" s="332"/>
      <c r="AN122" s="332"/>
      <c r="AO122" s="332"/>
      <c r="AP122" s="332">
        <f t="shared" si="34"/>
        <v>0</v>
      </c>
    </row>
    <row r="123" ht="14" customHeight="1" spans="1:42">
      <c r="A123" s="339"/>
      <c r="B123" s="296"/>
      <c r="C123" s="126" t="s">
        <v>631</v>
      </c>
      <c r="D123" s="297">
        <f t="shared" si="57"/>
        <v>10</v>
      </c>
      <c r="E123" s="298"/>
      <c r="F123" s="298"/>
      <c r="G123" s="298"/>
      <c r="H123" s="298"/>
      <c r="I123" s="298"/>
      <c r="J123" s="298"/>
      <c r="K123" s="298"/>
      <c r="L123" s="298"/>
      <c r="M123" s="298"/>
      <c r="N123" s="298"/>
      <c r="O123" s="298"/>
      <c r="P123" s="298"/>
      <c r="Q123" s="316">
        <f t="shared" si="38"/>
        <v>0</v>
      </c>
      <c r="R123" s="298"/>
      <c r="S123" s="298"/>
      <c r="T123" s="316">
        <f t="shared" si="39"/>
        <v>0</v>
      </c>
      <c r="U123" s="298"/>
      <c r="V123" s="298"/>
      <c r="W123" s="298"/>
      <c r="X123" s="298">
        <v>10</v>
      </c>
      <c r="Y123" s="298"/>
      <c r="Z123" s="298"/>
      <c r="AA123" s="298"/>
      <c r="AB123" s="298"/>
      <c r="AC123" s="298"/>
      <c r="AD123" s="298"/>
      <c r="AE123" s="298"/>
      <c r="AF123" s="298"/>
      <c r="AG123" s="298"/>
      <c r="AH123" s="298"/>
      <c r="AI123" s="316">
        <f t="shared" si="40"/>
        <v>10</v>
      </c>
      <c r="AJ123" s="316"/>
      <c r="AK123" s="298"/>
      <c r="AL123" s="297">
        <f t="shared" si="41"/>
        <v>10</v>
      </c>
      <c r="AM123" s="332"/>
      <c r="AN123" s="332"/>
      <c r="AO123" s="332"/>
      <c r="AP123" s="332">
        <f t="shared" si="34"/>
        <v>10</v>
      </c>
    </row>
    <row r="124" ht="14" customHeight="1" spans="1:42">
      <c r="A124" s="339"/>
      <c r="B124" s="296"/>
      <c r="C124" s="126" t="s">
        <v>632</v>
      </c>
      <c r="D124" s="297">
        <f t="shared" si="57"/>
        <v>189.94</v>
      </c>
      <c r="E124" s="298"/>
      <c r="F124" s="298"/>
      <c r="G124" s="298"/>
      <c r="H124" s="298"/>
      <c r="I124" s="298"/>
      <c r="J124" s="298"/>
      <c r="K124" s="298"/>
      <c r="L124" s="298"/>
      <c r="M124" s="298"/>
      <c r="N124" s="298"/>
      <c r="O124" s="298"/>
      <c r="P124" s="298"/>
      <c r="Q124" s="316">
        <f t="shared" si="38"/>
        <v>0</v>
      </c>
      <c r="R124" s="298"/>
      <c r="S124" s="298"/>
      <c r="T124" s="316">
        <f t="shared" si="39"/>
        <v>0</v>
      </c>
      <c r="U124" s="298"/>
      <c r="V124" s="298"/>
      <c r="W124" s="298"/>
      <c r="X124" s="298">
        <v>78.08</v>
      </c>
      <c r="Y124" s="298">
        <v>111.86</v>
      </c>
      <c r="Z124" s="298"/>
      <c r="AA124" s="298"/>
      <c r="AB124" s="298"/>
      <c r="AC124" s="298"/>
      <c r="AD124" s="298"/>
      <c r="AE124" s="298"/>
      <c r="AF124" s="298"/>
      <c r="AG124" s="298"/>
      <c r="AH124" s="298"/>
      <c r="AI124" s="316">
        <f t="shared" si="40"/>
        <v>189.94</v>
      </c>
      <c r="AJ124" s="316"/>
      <c r="AK124" s="298"/>
      <c r="AL124" s="297">
        <f t="shared" si="41"/>
        <v>189.94</v>
      </c>
      <c r="AM124" s="332"/>
      <c r="AN124" s="332"/>
      <c r="AO124" s="332"/>
      <c r="AP124" s="332">
        <f t="shared" si="34"/>
        <v>189.94</v>
      </c>
    </row>
    <row r="125" ht="14" customHeight="1" spans="1:42">
      <c r="A125" s="339"/>
      <c r="B125" s="296"/>
      <c r="C125" s="126" t="s">
        <v>633</v>
      </c>
      <c r="D125" s="297">
        <f t="shared" si="57"/>
        <v>0</v>
      </c>
      <c r="E125" s="298"/>
      <c r="F125" s="298"/>
      <c r="G125" s="298"/>
      <c r="H125" s="298"/>
      <c r="I125" s="298"/>
      <c r="J125" s="298"/>
      <c r="K125" s="298"/>
      <c r="L125" s="298"/>
      <c r="M125" s="298"/>
      <c r="N125" s="298"/>
      <c r="O125" s="298"/>
      <c r="P125" s="298"/>
      <c r="Q125" s="316">
        <f t="shared" si="38"/>
        <v>0</v>
      </c>
      <c r="R125" s="298"/>
      <c r="S125" s="298"/>
      <c r="T125" s="316">
        <f t="shared" si="39"/>
        <v>0</v>
      </c>
      <c r="U125" s="298"/>
      <c r="V125" s="298"/>
      <c r="W125" s="298"/>
      <c r="X125" s="298"/>
      <c r="Y125" s="298"/>
      <c r="Z125" s="298"/>
      <c r="AA125" s="298"/>
      <c r="AB125" s="298"/>
      <c r="AC125" s="298"/>
      <c r="AD125" s="298"/>
      <c r="AE125" s="298"/>
      <c r="AF125" s="298"/>
      <c r="AG125" s="298"/>
      <c r="AH125" s="298"/>
      <c r="AI125" s="316">
        <f t="shared" si="40"/>
        <v>0</v>
      </c>
      <c r="AJ125" s="316"/>
      <c r="AK125" s="298"/>
      <c r="AL125" s="297">
        <f t="shared" si="41"/>
        <v>0</v>
      </c>
      <c r="AM125" s="332"/>
      <c r="AN125" s="332"/>
      <c r="AO125" s="332"/>
      <c r="AP125" s="332">
        <f t="shared" si="34"/>
        <v>0</v>
      </c>
    </row>
    <row r="126" ht="14" customHeight="1" spans="1:42">
      <c r="A126" s="339"/>
      <c r="B126" s="296"/>
      <c r="C126" s="126" t="s">
        <v>504</v>
      </c>
      <c r="D126" s="297">
        <f t="shared" si="57"/>
        <v>20</v>
      </c>
      <c r="E126" s="298"/>
      <c r="F126" s="298"/>
      <c r="G126" s="298"/>
      <c r="H126" s="298"/>
      <c r="I126" s="298"/>
      <c r="J126" s="298"/>
      <c r="K126" s="298"/>
      <c r="L126" s="298"/>
      <c r="M126" s="298"/>
      <c r="N126" s="298"/>
      <c r="O126" s="298"/>
      <c r="P126" s="298"/>
      <c r="Q126" s="316">
        <f t="shared" si="38"/>
        <v>0</v>
      </c>
      <c r="R126" s="298"/>
      <c r="S126" s="298"/>
      <c r="T126" s="316">
        <f t="shared" si="39"/>
        <v>0</v>
      </c>
      <c r="U126" s="298"/>
      <c r="V126" s="298"/>
      <c r="W126" s="298"/>
      <c r="X126" s="298">
        <v>20</v>
      </c>
      <c r="Y126" s="298"/>
      <c r="Z126" s="298"/>
      <c r="AA126" s="298"/>
      <c r="AB126" s="298"/>
      <c r="AC126" s="298"/>
      <c r="AD126" s="298"/>
      <c r="AE126" s="298"/>
      <c r="AF126" s="298"/>
      <c r="AG126" s="298"/>
      <c r="AH126" s="298"/>
      <c r="AI126" s="316">
        <f t="shared" si="40"/>
        <v>20</v>
      </c>
      <c r="AJ126" s="316"/>
      <c r="AK126" s="298"/>
      <c r="AL126" s="297">
        <f t="shared" si="41"/>
        <v>20</v>
      </c>
      <c r="AM126" s="332"/>
      <c r="AN126" s="332"/>
      <c r="AO126" s="332"/>
      <c r="AP126" s="332">
        <f t="shared" si="34"/>
        <v>20</v>
      </c>
    </row>
    <row r="127" ht="14" customHeight="1" spans="1:42">
      <c r="A127" s="339"/>
      <c r="B127" s="296"/>
      <c r="C127" s="126" t="s">
        <v>634</v>
      </c>
      <c r="D127" s="297">
        <f t="shared" si="57"/>
        <v>5</v>
      </c>
      <c r="E127" s="298"/>
      <c r="F127" s="298"/>
      <c r="G127" s="298"/>
      <c r="H127" s="298"/>
      <c r="I127" s="298"/>
      <c r="J127" s="298"/>
      <c r="K127" s="298"/>
      <c r="L127" s="298"/>
      <c r="M127" s="298"/>
      <c r="N127" s="298"/>
      <c r="O127" s="298"/>
      <c r="P127" s="298"/>
      <c r="Q127" s="316">
        <f t="shared" si="38"/>
        <v>0</v>
      </c>
      <c r="R127" s="298"/>
      <c r="S127" s="298"/>
      <c r="T127" s="316">
        <f t="shared" si="39"/>
        <v>0</v>
      </c>
      <c r="U127" s="298"/>
      <c r="V127" s="298"/>
      <c r="W127" s="298"/>
      <c r="X127" s="298">
        <v>5</v>
      </c>
      <c r="Y127" s="298"/>
      <c r="Z127" s="298"/>
      <c r="AA127" s="298"/>
      <c r="AB127" s="298"/>
      <c r="AC127" s="298"/>
      <c r="AD127" s="298"/>
      <c r="AE127" s="298"/>
      <c r="AF127" s="298"/>
      <c r="AG127" s="298"/>
      <c r="AH127" s="298"/>
      <c r="AI127" s="316">
        <f t="shared" si="40"/>
        <v>5</v>
      </c>
      <c r="AJ127" s="316"/>
      <c r="AK127" s="298"/>
      <c r="AL127" s="297">
        <f t="shared" si="41"/>
        <v>5</v>
      </c>
      <c r="AM127" s="332">
        <v>777</v>
      </c>
      <c r="AN127" s="332"/>
      <c r="AO127" s="332">
        <v>81.57</v>
      </c>
      <c r="AP127" s="332">
        <f t="shared" si="34"/>
        <v>863.57</v>
      </c>
    </row>
    <row r="128" ht="14" customHeight="1" spans="1:42">
      <c r="A128" s="339"/>
      <c r="B128" s="296"/>
      <c r="C128" s="126" t="s">
        <v>635</v>
      </c>
      <c r="D128" s="297">
        <f>SUM(D129:D136)</f>
        <v>915.83</v>
      </c>
      <c r="E128" s="297">
        <f t="shared" ref="E128:AP128" si="58">SUM(E129:E136)</f>
        <v>356.56</v>
      </c>
      <c r="F128" s="297">
        <f t="shared" si="58"/>
        <v>0</v>
      </c>
      <c r="G128" s="297">
        <f t="shared" si="58"/>
        <v>67.37</v>
      </c>
      <c r="H128" s="297">
        <f t="shared" si="58"/>
        <v>0</v>
      </c>
      <c r="I128" s="297">
        <f t="shared" si="58"/>
        <v>20.75</v>
      </c>
      <c r="J128" s="297">
        <f t="shared" si="58"/>
        <v>0</v>
      </c>
      <c r="K128" s="297">
        <f t="shared" si="58"/>
        <v>0.98</v>
      </c>
      <c r="L128" s="297">
        <f t="shared" si="58"/>
        <v>0</v>
      </c>
      <c r="M128" s="297">
        <f t="shared" si="58"/>
        <v>0.47</v>
      </c>
      <c r="N128" s="297">
        <f t="shared" si="58"/>
        <v>0</v>
      </c>
      <c r="O128" s="297">
        <f t="shared" si="58"/>
        <v>0</v>
      </c>
      <c r="P128" s="297">
        <f t="shared" si="58"/>
        <v>0</v>
      </c>
      <c r="Q128" s="297">
        <f t="shared" si="58"/>
        <v>446.13</v>
      </c>
      <c r="R128" s="297">
        <f t="shared" si="58"/>
        <v>84.7</v>
      </c>
      <c r="S128" s="297">
        <f t="shared" si="58"/>
        <v>10</v>
      </c>
      <c r="T128" s="297">
        <f t="shared" si="58"/>
        <v>94.7</v>
      </c>
      <c r="U128" s="297">
        <f t="shared" si="58"/>
        <v>0</v>
      </c>
      <c r="V128" s="297">
        <f t="shared" si="58"/>
        <v>0</v>
      </c>
      <c r="W128" s="297">
        <f t="shared" si="58"/>
        <v>0</v>
      </c>
      <c r="X128" s="297">
        <f t="shared" si="58"/>
        <v>20</v>
      </c>
      <c r="Y128" s="297">
        <f t="shared" si="58"/>
        <v>0</v>
      </c>
      <c r="Z128" s="297">
        <f t="shared" si="58"/>
        <v>0</v>
      </c>
      <c r="AA128" s="297">
        <f t="shared" si="58"/>
        <v>0</v>
      </c>
      <c r="AB128" s="297">
        <f t="shared" si="58"/>
        <v>0</v>
      </c>
      <c r="AC128" s="297">
        <f t="shared" si="58"/>
        <v>0</v>
      </c>
      <c r="AD128" s="297">
        <f t="shared" si="58"/>
        <v>0</v>
      </c>
      <c r="AE128" s="297">
        <f t="shared" si="58"/>
        <v>350</v>
      </c>
      <c r="AF128" s="297">
        <f t="shared" si="58"/>
        <v>0</v>
      </c>
      <c r="AG128" s="297">
        <f t="shared" si="58"/>
        <v>0</v>
      </c>
      <c r="AH128" s="297">
        <f t="shared" si="58"/>
        <v>0</v>
      </c>
      <c r="AI128" s="297">
        <f t="shared" si="58"/>
        <v>370</v>
      </c>
      <c r="AJ128" s="297">
        <f t="shared" si="58"/>
        <v>0</v>
      </c>
      <c r="AK128" s="297">
        <f t="shared" si="58"/>
        <v>5</v>
      </c>
      <c r="AL128" s="297">
        <f t="shared" si="58"/>
        <v>915.83</v>
      </c>
      <c r="AM128" s="297">
        <f t="shared" si="58"/>
        <v>79</v>
      </c>
      <c r="AN128" s="297">
        <f t="shared" si="58"/>
        <v>0</v>
      </c>
      <c r="AO128" s="297">
        <f t="shared" si="58"/>
        <v>50.5</v>
      </c>
      <c r="AP128" s="297">
        <f t="shared" si="58"/>
        <v>1045.33</v>
      </c>
    </row>
    <row r="129" ht="14" customHeight="1" spans="1:42">
      <c r="A129" s="339"/>
      <c r="B129" s="296"/>
      <c r="C129" s="126" t="s">
        <v>453</v>
      </c>
      <c r="D129" s="297">
        <f t="shared" ref="D129:D136" si="59">Q129+T129+AI129+AJ129+AK129</f>
        <v>545.83</v>
      </c>
      <c r="E129" s="298">
        <v>356.56</v>
      </c>
      <c r="F129" s="298"/>
      <c r="G129" s="298">
        <v>67.37</v>
      </c>
      <c r="H129" s="298"/>
      <c r="I129" s="298">
        <v>20.75</v>
      </c>
      <c r="J129" s="298"/>
      <c r="K129" s="298">
        <v>0.98</v>
      </c>
      <c r="L129" s="298"/>
      <c r="M129" s="298">
        <v>0.47</v>
      </c>
      <c r="N129" s="298"/>
      <c r="O129" s="298"/>
      <c r="P129" s="298"/>
      <c r="Q129" s="316">
        <f t="shared" si="38"/>
        <v>446.13</v>
      </c>
      <c r="R129" s="298">
        <v>84.7</v>
      </c>
      <c r="S129" s="298">
        <v>10</v>
      </c>
      <c r="T129" s="316">
        <f t="shared" si="39"/>
        <v>94.7</v>
      </c>
      <c r="U129" s="298"/>
      <c r="V129" s="298"/>
      <c r="W129" s="298"/>
      <c r="X129" s="298"/>
      <c r="Y129" s="298"/>
      <c r="Z129" s="298"/>
      <c r="AA129" s="298"/>
      <c r="AB129" s="298"/>
      <c r="AC129" s="298"/>
      <c r="AD129" s="298"/>
      <c r="AE129" s="298"/>
      <c r="AF129" s="298"/>
      <c r="AG129" s="298"/>
      <c r="AH129" s="298"/>
      <c r="AI129" s="316">
        <f t="shared" si="40"/>
        <v>0</v>
      </c>
      <c r="AJ129" s="316"/>
      <c r="AK129" s="298">
        <v>5</v>
      </c>
      <c r="AL129" s="297">
        <f t="shared" si="41"/>
        <v>545.83</v>
      </c>
      <c r="AM129" s="332"/>
      <c r="AN129" s="332"/>
      <c r="AO129" s="332"/>
      <c r="AP129" s="332">
        <f t="shared" si="34"/>
        <v>545.83</v>
      </c>
    </row>
    <row r="130" ht="14" customHeight="1" spans="1:42">
      <c r="A130" s="339"/>
      <c r="B130" s="296"/>
      <c r="C130" s="126" t="s">
        <v>636</v>
      </c>
      <c r="D130" s="297">
        <f t="shared" si="59"/>
        <v>20</v>
      </c>
      <c r="E130" s="298"/>
      <c r="F130" s="298"/>
      <c r="G130" s="298"/>
      <c r="H130" s="298"/>
      <c r="I130" s="298"/>
      <c r="J130" s="298"/>
      <c r="K130" s="298"/>
      <c r="L130" s="298"/>
      <c r="M130" s="298"/>
      <c r="N130" s="298"/>
      <c r="O130" s="298"/>
      <c r="P130" s="298"/>
      <c r="Q130" s="316">
        <f t="shared" si="38"/>
        <v>0</v>
      </c>
      <c r="R130" s="298"/>
      <c r="S130" s="298"/>
      <c r="T130" s="316">
        <f t="shared" si="39"/>
        <v>0</v>
      </c>
      <c r="U130" s="298"/>
      <c r="V130" s="298"/>
      <c r="W130" s="298"/>
      <c r="X130" s="298">
        <v>20</v>
      </c>
      <c r="Y130" s="298"/>
      <c r="Z130" s="298"/>
      <c r="AA130" s="298"/>
      <c r="AB130" s="298"/>
      <c r="AC130" s="298"/>
      <c r="AD130" s="298"/>
      <c r="AE130" s="298"/>
      <c r="AF130" s="298"/>
      <c r="AG130" s="298"/>
      <c r="AH130" s="298"/>
      <c r="AI130" s="316">
        <f t="shared" si="40"/>
        <v>20</v>
      </c>
      <c r="AJ130" s="316"/>
      <c r="AK130" s="298"/>
      <c r="AL130" s="297">
        <f t="shared" si="41"/>
        <v>20</v>
      </c>
      <c r="AM130" s="332"/>
      <c r="AN130" s="332"/>
      <c r="AO130" s="332"/>
      <c r="AP130" s="332">
        <f t="shared" si="34"/>
        <v>20</v>
      </c>
    </row>
    <row r="131" ht="14" customHeight="1" spans="1:42">
      <c r="A131" s="339"/>
      <c r="B131" s="296"/>
      <c r="C131" s="126" t="s">
        <v>637</v>
      </c>
      <c r="D131" s="297">
        <f t="shared" si="59"/>
        <v>0</v>
      </c>
      <c r="E131" s="298"/>
      <c r="F131" s="298"/>
      <c r="G131" s="298"/>
      <c r="H131" s="298"/>
      <c r="I131" s="298"/>
      <c r="J131" s="298"/>
      <c r="K131" s="298"/>
      <c r="L131" s="298"/>
      <c r="M131" s="298"/>
      <c r="N131" s="298"/>
      <c r="O131" s="298"/>
      <c r="P131" s="298"/>
      <c r="Q131" s="316">
        <f t="shared" si="38"/>
        <v>0</v>
      </c>
      <c r="R131" s="298"/>
      <c r="S131" s="298"/>
      <c r="T131" s="316">
        <f t="shared" si="39"/>
        <v>0</v>
      </c>
      <c r="U131" s="298"/>
      <c r="V131" s="298"/>
      <c r="W131" s="298"/>
      <c r="X131" s="298"/>
      <c r="Y131" s="298"/>
      <c r="Z131" s="298"/>
      <c r="AA131" s="298"/>
      <c r="AB131" s="298"/>
      <c r="AC131" s="298"/>
      <c r="AD131" s="298"/>
      <c r="AE131" s="298"/>
      <c r="AF131" s="298"/>
      <c r="AG131" s="298"/>
      <c r="AH131" s="298"/>
      <c r="AI131" s="316">
        <f t="shared" si="40"/>
        <v>0</v>
      </c>
      <c r="AJ131" s="316"/>
      <c r="AK131" s="298"/>
      <c r="AL131" s="297">
        <f t="shared" si="41"/>
        <v>0</v>
      </c>
      <c r="AM131" s="332"/>
      <c r="AN131" s="332"/>
      <c r="AO131" s="332"/>
      <c r="AP131" s="332">
        <f t="shared" si="34"/>
        <v>0</v>
      </c>
    </row>
    <row r="132" ht="14" customHeight="1" spans="1:42">
      <c r="A132" s="339"/>
      <c r="B132" s="296"/>
      <c r="C132" s="126" t="s">
        <v>638</v>
      </c>
      <c r="D132" s="297">
        <f t="shared" si="59"/>
        <v>0</v>
      </c>
      <c r="E132" s="298"/>
      <c r="F132" s="298"/>
      <c r="G132" s="298"/>
      <c r="H132" s="298"/>
      <c r="I132" s="298"/>
      <c r="J132" s="298"/>
      <c r="K132" s="298"/>
      <c r="L132" s="298"/>
      <c r="M132" s="298"/>
      <c r="N132" s="298"/>
      <c r="O132" s="298"/>
      <c r="P132" s="298"/>
      <c r="Q132" s="316">
        <f t="shared" si="38"/>
        <v>0</v>
      </c>
      <c r="R132" s="298"/>
      <c r="S132" s="298"/>
      <c r="T132" s="316">
        <f t="shared" si="39"/>
        <v>0</v>
      </c>
      <c r="U132" s="298"/>
      <c r="V132" s="298"/>
      <c r="W132" s="298"/>
      <c r="X132" s="298"/>
      <c r="Y132" s="298"/>
      <c r="Z132" s="298"/>
      <c r="AA132" s="298"/>
      <c r="AB132" s="298"/>
      <c r="AC132" s="298"/>
      <c r="AD132" s="298"/>
      <c r="AE132" s="298"/>
      <c r="AF132" s="298"/>
      <c r="AG132" s="298"/>
      <c r="AH132" s="298"/>
      <c r="AI132" s="316">
        <f t="shared" si="40"/>
        <v>0</v>
      </c>
      <c r="AJ132" s="316"/>
      <c r="AK132" s="298"/>
      <c r="AL132" s="297">
        <f t="shared" si="41"/>
        <v>0</v>
      </c>
      <c r="AM132" s="332"/>
      <c r="AN132" s="332"/>
      <c r="AO132" s="332"/>
      <c r="AP132" s="332">
        <f t="shared" si="34"/>
        <v>0</v>
      </c>
    </row>
    <row r="133" ht="14" customHeight="1" spans="1:42">
      <c r="A133" s="339"/>
      <c r="B133" s="296"/>
      <c r="C133" s="126" t="s">
        <v>639</v>
      </c>
      <c r="D133" s="297">
        <f t="shared" si="59"/>
        <v>0</v>
      </c>
      <c r="E133" s="298"/>
      <c r="F133" s="298"/>
      <c r="G133" s="298"/>
      <c r="H133" s="298"/>
      <c r="I133" s="298"/>
      <c r="J133" s="298"/>
      <c r="K133" s="298"/>
      <c r="L133" s="298"/>
      <c r="M133" s="298"/>
      <c r="N133" s="298"/>
      <c r="O133" s="298"/>
      <c r="P133" s="298"/>
      <c r="Q133" s="316">
        <f t="shared" si="38"/>
        <v>0</v>
      </c>
      <c r="R133" s="298"/>
      <c r="S133" s="298"/>
      <c r="T133" s="316">
        <f t="shared" si="39"/>
        <v>0</v>
      </c>
      <c r="U133" s="298"/>
      <c r="V133" s="298"/>
      <c r="W133" s="298"/>
      <c r="X133" s="298"/>
      <c r="Y133" s="298"/>
      <c r="Z133" s="298"/>
      <c r="AA133" s="298"/>
      <c r="AB133" s="298"/>
      <c r="AC133" s="298"/>
      <c r="AD133" s="298"/>
      <c r="AE133" s="298"/>
      <c r="AF133" s="298"/>
      <c r="AG133" s="298"/>
      <c r="AH133" s="298"/>
      <c r="AI133" s="316">
        <f t="shared" si="40"/>
        <v>0</v>
      </c>
      <c r="AJ133" s="316"/>
      <c r="AK133" s="298"/>
      <c r="AL133" s="297">
        <f t="shared" si="41"/>
        <v>0</v>
      </c>
      <c r="AM133" s="332"/>
      <c r="AN133" s="332"/>
      <c r="AO133" s="332"/>
      <c r="AP133" s="332">
        <f t="shared" si="34"/>
        <v>0</v>
      </c>
    </row>
    <row r="134" ht="14" customHeight="1" spans="1:42">
      <c r="A134" s="339"/>
      <c r="B134" s="296"/>
      <c r="C134" s="126" t="s">
        <v>640</v>
      </c>
      <c r="D134" s="297">
        <f t="shared" si="59"/>
        <v>0</v>
      </c>
      <c r="E134" s="298"/>
      <c r="F134" s="298"/>
      <c r="G134" s="298"/>
      <c r="H134" s="298"/>
      <c r="I134" s="298"/>
      <c r="J134" s="298"/>
      <c r="K134" s="298"/>
      <c r="L134" s="298"/>
      <c r="M134" s="298"/>
      <c r="N134" s="298"/>
      <c r="O134" s="298"/>
      <c r="P134" s="298"/>
      <c r="Q134" s="316">
        <f t="shared" si="38"/>
        <v>0</v>
      </c>
      <c r="R134" s="298"/>
      <c r="S134" s="298"/>
      <c r="T134" s="316">
        <f t="shared" si="39"/>
        <v>0</v>
      </c>
      <c r="U134" s="298"/>
      <c r="V134" s="298"/>
      <c r="W134" s="298"/>
      <c r="X134" s="298"/>
      <c r="Y134" s="298"/>
      <c r="Z134" s="298"/>
      <c r="AA134" s="298"/>
      <c r="AB134" s="298"/>
      <c r="AC134" s="298"/>
      <c r="AD134" s="298"/>
      <c r="AE134" s="298"/>
      <c r="AF134" s="298"/>
      <c r="AG134" s="298"/>
      <c r="AH134" s="298"/>
      <c r="AI134" s="316">
        <f t="shared" si="40"/>
        <v>0</v>
      </c>
      <c r="AJ134" s="316"/>
      <c r="AK134" s="298"/>
      <c r="AL134" s="297">
        <f t="shared" si="41"/>
        <v>0</v>
      </c>
      <c r="AM134" s="332"/>
      <c r="AN134" s="332"/>
      <c r="AO134" s="332"/>
      <c r="AP134" s="332">
        <f t="shared" si="34"/>
        <v>0</v>
      </c>
    </row>
    <row r="135" ht="14" customHeight="1" spans="1:42">
      <c r="A135" s="339"/>
      <c r="B135" s="296"/>
      <c r="C135" s="126" t="s">
        <v>641</v>
      </c>
      <c r="D135" s="297">
        <f t="shared" si="59"/>
        <v>350</v>
      </c>
      <c r="E135" s="298"/>
      <c r="F135" s="298"/>
      <c r="G135" s="298"/>
      <c r="H135" s="298"/>
      <c r="I135" s="298"/>
      <c r="J135" s="298"/>
      <c r="K135" s="298"/>
      <c r="L135" s="298"/>
      <c r="M135" s="298"/>
      <c r="N135" s="298"/>
      <c r="O135" s="298"/>
      <c r="P135" s="298"/>
      <c r="Q135" s="316">
        <f t="shared" si="38"/>
        <v>0</v>
      </c>
      <c r="R135" s="298"/>
      <c r="S135" s="298"/>
      <c r="T135" s="316">
        <f t="shared" si="39"/>
        <v>0</v>
      </c>
      <c r="U135" s="298"/>
      <c r="V135" s="298"/>
      <c r="W135" s="298"/>
      <c r="X135" s="298"/>
      <c r="Y135" s="298"/>
      <c r="Z135" s="298"/>
      <c r="AA135" s="298"/>
      <c r="AB135" s="298"/>
      <c r="AC135" s="298"/>
      <c r="AD135" s="298"/>
      <c r="AE135" s="298">
        <v>350</v>
      </c>
      <c r="AF135" s="298"/>
      <c r="AG135" s="298"/>
      <c r="AH135" s="298"/>
      <c r="AI135" s="316">
        <f t="shared" si="40"/>
        <v>350</v>
      </c>
      <c r="AJ135" s="316"/>
      <c r="AK135" s="298"/>
      <c r="AL135" s="297">
        <f t="shared" si="41"/>
        <v>350</v>
      </c>
      <c r="AM135" s="332"/>
      <c r="AN135" s="332"/>
      <c r="AO135" s="332"/>
      <c r="AP135" s="332">
        <f t="shared" si="34"/>
        <v>350</v>
      </c>
    </row>
    <row r="136" ht="14" customHeight="1" spans="1:42">
      <c r="A136" s="339"/>
      <c r="B136" s="296"/>
      <c r="C136" s="126" t="s">
        <v>642</v>
      </c>
      <c r="D136" s="297">
        <f t="shared" si="59"/>
        <v>0</v>
      </c>
      <c r="E136" s="298"/>
      <c r="F136" s="298"/>
      <c r="G136" s="298"/>
      <c r="H136" s="298"/>
      <c r="I136" s="298"/>
      <c r="J136" s="298"/>
      <c r="K136" s="298"/>
      <c r="L136" s="298"/>
      <c r="M136" s="298"/>
      <c r="N136" s="298"/>
      <c r="O136" s="298"/>
      <c r="P136" s="298"/>
      <c r="Q136" s="316">
        <f t="shared" si="38"/>
        <v>0</v>
      </c>
      <c r="R136" s="298"/>
      <c r="S136" s="298"/>
      <c r="T136" s="316">
        <f t="shared" si="39"/>
        <v>0</v>
      </c>
      <c r="U136" s="298"/>
      <c r="V136" s="298"/>
      <c r="W136" s="298"/>
      <c r="X136" s="298"/>
      <c r="Y136" s="298"/>
      <c r="Z136" s="298"/>
      <c r="AA136" s="298"/>
      <c r="AB136" s="298"/>
      <c r="AC136" s="298"/>
      <c r="AD136" s="298"/>
      <c r="AE136" s="298"/>
      <c r="AF136" s="298"/>
      <c r="AG136" s="298"/>
      <c r="AH136" s="298"/>
      <c r="AI136" s="316">
        <f t="shared" si="40"/>
        <v>0</v>
      </c>
      <c r="AJ136" s="316"/>
      <c r="AK136" s="298"/>
      <c r="AL136" s="297">
        <f t="shared" si="41"/>
        <v>0</v>
      </c>
      <c r="AM136" s="332">
        <v>79</v>
      </c>
      <c r="AN136" s="332"/>
      <c r="AO136" s="332">
        <v>50.5</v>
      </c>
      <c r="AP136" s="332">
        <f t="shared" si="34"/>
        <v>129.5</v>
      </c>
    </row>
    <row r="137" ht="14" customHeight="1" spans="1:42">
      <c r="A137" s="339"/>
      <c r="B137" s="296"/>
      <c r="C137" s="126" t="s">
        <v>643</v>
      </c>
      <c r="D137" s="297">
        <f>SUM(D138:D142)</f>
        <v>1388.09</v>
      </c>
      <c r="E137" s="297">
        <f t="shared" ref="E137:AP137" si="60">SUM(E138:E142)</f>
        <v>692.95</v>
      </c>
      <c r="F137" s="297">
        <f t="shared" si="60"/>
        <v>0</v>
      </c>
      <c r="G137" s="297">
        <f t="shared" si="60"/>
        <v>130.56</v>
      </c>
      <c r="H137" s="297">
        <f t="shared" si="60"/>
        <v>0</v>
      </c>
      <c r="I137" s="297">
        <f t="shared" si="60"/>
        <v>40.26</v>
      </c>
      <c r="J137" s="297">
        <f t="shared" si="60"/>
        <v>0</v>
      </c>
      <c r="K137" s="297">
        <f t="shared" si="60"/>
        <v>1.89</v>
      </c>
      <c r="L137" s="297">
        <f t="shared" si="60"/>
        <v>0</v>
      </c>
      <c r="M137" s="297">
        <f t="shared" si="60"/>
        <v>1.73</v>
      </c>
      <c r="N137" s="297">
        <f t="shared" si="60"/>
        <v>0</v>
      </c>
      <c r="O137" s="297">
        <f t="shared" si="60"/>
        <v>0</v>
      </c>
      <c r="P137" s="297">
        <f t="shared" si="60"/>
        <v>0</v>
      </c>
      <c r="Q137" s="297">
        <f t="shared" si="60"/>
        <v>867.39</v>
      </c>
      <c r="R137" s="297">
        <f t="shared" si="60"/>
        <v>57</v>
      </c>
      <c r="S137" s="297">
        <f t="shared" si="60"/>
        <v>10</v>
      </c>
      <c r="T137" s="297">
        <f t="shared" si="60"/>
        <v>67</v>
      </c>
      <c r="U137" s="297">
        <f t="shared" si="60"/>
        <v>0</v>
      </c>
      <c r="V137" s="297">
        <f t="shared" si="60"/>
        <v>0</v>
      </c>
      <c r="W137" s="297">
        <f t="shared" si="60"/>
        <v>29.7</v>
      </c>
      <c r="X137" s="297">
        <f t="shared" si="60"/>
        <v>35</v>
      </c>
      <c r="Y137" s="297">
        <f t="shared" si="60"/>
        <v>0</v>
      </c>
      <c r="Z137" s="297">
        <f t="shared" si="60"/>
        <v>20</v>
      </c>
      <c r="AA137" s="297">
        <f t="shared" si="60"/>
        <v>0</v>
      </c>
      <c r="AB137" s="297">
        <f t="shared" si="60"/>
        <v>0</v>
      </c>
      <c r="AC137" s="297">
        <f t="shared" si="60"/>
        <v>0</v>
      </c>
      <c r="AD137" s="297">
        <f t="shared" si="60"/>
        <v>0</v>
      </c>
      <c r="AE137" s="297">
        <f t="shared" si="60"/>
        <v>125</v>
      </c>
      <c r="AF137" s="297">
        <f t="shared" si="60"/>
        <v>0</v>
      </c>
      <c r="AG137" s="297">
        <f t="shared" si="60"/>
        <v>0</v>
      </c>
      <c r="AH137" s="297">
        <f t="shared" si="60"/>
        <v>0</v>
      </c>
      <c r="AI137" s="297">
        <f t="shared" si="60"/>
        <v>209.7</v>
      </c>
      <c r="AJ137" s="297">
        <f t="shared" si="60"/>
        <v>0</v>
      </c>
      <c r="AK137" s="297">
        <f t="shared" si="60"/>
        <v>244</v>
      </c>
      <c r="AL137" s="297">
        <f t="shared" si="60"/>
        <v>1388.09</v>
      </c>
      <c r="AM137" s="297">
        <f t="shared" si="60"/>
        <v>149</v>
      </c>
      <c r="AN137" s="297">
        <f t="shared" si="60"/>
        <v>16.25</v>
      </c>
      <c r="AO137" s="297">
        <f t="shared" si="60"/>
        <v>66</v>
      </c>
      <c r="AP137" s="297">
        <f t="shared" si="60"/>
        <v>1619.34</v>
      </c>
    </row>
    <row r="138" ht="14" customHeight="1" spans="1:42">
      <c r="A138" s="339"/>
      <c r="B138" s="296"/>
      <c r="C138" s="126" t="s">
        <v>453</v>
      </c>
      <c r="D138" s="297">
        <f t="shared" ref="D138:D142" si="61">Q138+T138+AI138+AJ138+AK138</f>
        <v>1178.39</v>
      </c>
      <c r="E138" s="298">
        <v>692.95</v>
      </c>
      <c r="F138" s="298"/>
      <c r="G138" s="298">
        <v>130.56</v>
      </c>
      <c r="H138" s="298"/>
      <c r="I138" s="298">
        <v>40.26</v>
      </c>
      <c r="J138" s="298"/>
      <c r="K138" s="298">
        <v>1.89</v>
      </c>
      <c r="L138" s="298"/>
      <c r="M138" s="298">
        <v>1.73</v>
      </c>
      <c r="N138" s="298"/>
      <c r="O138" s="298"/>
      <c r="P138" s="298"/>
      <c r="Q138" s="316">
        <f t="shared" si="38"/>
        <v>867.39</v>
      </c>
      <c r="R138" s="298">
        <v>57</v>
      </c>
      <c r="S138" s="298">
        <v>10</v>
      </c>
      <c r="T138" s="316">
        <f t="shared" si="39"/>
        <v>67</v>
      </c>
      <c r="U138" s="298"/>
      <c r="V138" s="298"/>
      <c r="W138" s="298"/>
      <c r="X138" s="298"/>
      <c r="Y138" s="298"/>
      <c r="Z138" s="298"/>
      <c r="AA138" s="298"/>
      <c r="AB138" s="298"/>
      <c r="AC138" s="298"/>
      <c r="AD138" s="298"/>
      <c r="AE138" s="298"/>
      <c r="AF138" s="298"/>
      <c r="AG138" s="298"/>
      <c r="AH138" s="298"/>
      <c r="AI138" s="316">
        <f t="shared" si="40"/>
        <v>0</v>
      </c>
      <c r="AJ138" s="316"/>
      <c r="AK138" s="298">
        <v>244</v>
      </c>
      <c r="AL138" s="297">
        <f t="shared" si="41"/>
        <v>1178.39</v>
      </c>
      <c r="AM138" s="332"/>
      <c r="AN138" s="332"/>
      <c r="AO138" s="332"/>
      <c r="AP138" s="332">
        <f t="shared" si="34"/>
        <v>1178.39</v>
      </c>
    </row>
    <row r="139" ht="14" customHeight="1" spans="1:42">
      <c r="A139" s="339"/>
      <c r="B139" s="296"/>
      <c r="C139" s="126" t="s">
        <v>644</v>
      </c>
      <c r="D139" s="297">
        <f t="shared" si="61"/>
        <v>84.7</v>
      </c>
      <c r="E139" s="298"/>
      <c r="F139" s="298"/>
      <c r="G139" s="298"/>
      <c r="H139" s="298"/>
      <c r="I139" s="298"/>
      <c r="J139" s="298"/>
      <c r="K139" s="298"/>
      <c r="L139" s="298"/>
      <c r="M139" s="298"/>
      <c r="N139" s="298"/>
      <c r="O139" s="298"/>
      <c r="P139" s="298"/>
      <c r="Q139" s="316">
        <f t="shared" ref="Q139:Q210" si="62">SUM(E139:P139)</f>
        <v>0</v>
      </c>
      <c r="R139" s="298"/>
      <c r="S139" s="298"/>
      <c r="T139" s="316">
        <f t="shared" ref="T139:T210" si="63">SUM(R139:S139)</f>
        <v>0</v>
      </c>
      <c r="U139" s="298"/>
      <c r="V139" s="298"/>
      <c r="W139" s="298">
        <v>29.7</v>
      </c>
      <c r="X139" s="298">
        <v>35</v>
      </c>
      <c r="Y139" s="298"/>
      <c r="Z139" s="298">
        <v>20</v>
      </c>
      <c r="AA139" s="298"/>
      <c r="AB139" s="298"/>
      <c r="AC139" s="298"/>
      <c r="AD139" s="298"/>
      <c r="AE139" s="298"/>
      <c r="AF139" s="298"/>
      <c r="AG139" s="298"/>
      <c r="AH139" s="298"/>
      <c r="AI139" s="316">
        <f t="shared" ref="AI139:AI210" si="64">SUM(V139:AH139)</f>
        <v>84.7</v>
      </c>
      <c r="AJ139" s="316"/>
      <c r="AK139" s="298"/>
      <c r="AL139" s="297">
        <f t="shared" ref="AL139:AL211" si="65">Q139+T139+U139+AI139+AJ139+AK139</f>
        <v>84.7</v>
      </c>
      <c r="AM139" s="332"/>
      <c r="AN139" s="332"/>
      <c r="AO139" s="332"/>
      <c r="AP139" s="332">
        <f t="shared" ref="AP139:AP202" si="66">AL139+AM139+AN139+AO139</f>
        <v>84.7</v>
      </c>
    </row>
    <row r="140" ht="14" customHeight="1" spans="1:42">
      <c r="A140" s="339"/>
      <c r="B140" s="296"/>
      <c r="C140" s="126" t="s">
        <v>645</v>
      </c>
      <c r="D140" s="297">
        <f t="shared" si="61"/>
        <v>0</v>
      </c>
      <c r="E140" s="298"/>
      <c r="F140" s="298"/>
      <c r="G140" s="298"/>
      <c r="H140" s="298"/>
      <c r="I140" s="298"/>
      <c r="J140" s="298"/>
      <c r="K140" s="298"/>
      <c r="L140" s="298"/>
      <c r="M140" s="298"/>
      <c r="N140" s="298"/>
      <c r="O140" s="298"/>
      <c r="P140" s="298"/>
      <c r="Q140" s="316">
        <f t="shared" si="62"/>
        <v>0</v>
      </c>
      <c r="R140" s="298"/>
      <c r="S140" s="298"/>
      <c r="T140" s="316">
        <f t="shared" si="63"/>
        <v>0</v>
      </c>
      <c r="U140" s="298"/>
      <c r="V140" s="298"/>
      <c r="W140" s="298"/>
      <c r="X140" s="298"/>
      <c r="Y140" s="298"/>
      <c r="Z140" s="298"/>
      <c r="AA140" s="298"/>
      <c r="AB140" s="298"/>
      <c r="AC140" s="298"/>
      <c r="AD140" s="298"/>
      <c r="AE140" s="298"/>
      <c r="AF140" s="298"/>
      <c r="AG140" s="298"/>
      <c r="AH140" s="298"/>
      <c r="AI140" s="316">
        <f t="shared" si="64"/>
        <v>0</v>
      </c>
      <c r="AJ140" s="316"/>
      <c r="AK140" s="298"/>
      <c r="AL140" s="297">
        <f t="shared" si="65"/>
        <v>0</v>
      </c>
      <c r="AM140" s="332"/>
      <c r="AN140" s="332"/>
      <c r="AO140" s="332"/>
      <c r="AP140" s="332">
        <f t="shared" si="66"/>
        <v>0</v>
      </c>
    </row>
    <row r="141" ht="14" customHeight="1" spans="1:42">
      <c r="A141" s="339"/>
      <c r="B141" s="296"/>
      <c r="C141" s="126" t="s">
        <v>646</v>
      </c>
      <c r="D141" s="297">
        <f t="shared" si="61"/>
        <v>125</v>
      </c>
      <c r="E141" s="298"/>
      <c r="F141" s="298"/>
      <c r="G141" s="298"/>
      <c r="H141" s="298"/>
      <c r="I141" s="298"/>
      <c r="J141" s="298"/>
      <c r="K141" s="298"/>
      <c r="L141" s="298"/>
      <c r="M141" s="298"/>
      <c r="N141" s="298"/>
      <c r="O141" s="298"/>
      <c r="P141" s="298"/>
      <c r="Q141" s="316">
        <f t="shared" si="62"/>
        <v>0</v>
      </c>
      <c r="R141" s="298"/>
      <c r="S141" s="298"/>
      <c r="T141" s="316">
        <f t="shared" si="63"/>
        <v>0</v>
      </c>
      <c r="U141" s="298"/>
      <c r="V141" s="298"/>
      <c r="W141" s="298"/>
      <c r="X141" s="298"/>
      <c r="Y141" s="298"/>
      <c r="Z141" s="298"/>
      <c r="AA141" s="298"/>
      <c r="AB141" s="298"/>
      <c r="AC141" s="298"/>
      <c r="AD141" s="298"/>
      <c r="AE141" s="298">
        <v>125</v>
      </c>
      <c r="AF141" s="298"/>
      <c r="AG141" s="298"/>
      <c r="AH141" s="298"/>
      <c r="AI141" s="316">
        <f t="shared" si="64"/>
        <v>125</v>
      </c>
      <c r="AJ141" s="316"/>
      <c r="AK141" s="298"/>
      <c r="AL141" s="297">
        <f t="shared" si="65"/>
        <v>125</v>
      </c>
      <c r="AM141" s="332"/>
      <c r="AN141" s="332"/>
      <c r="AO141" s="332">
        <v>66</v>
      </c>
      <c r="AP141" s="332">
        <f t="shared" si="66"/>
        <v>191</v>
      </c>
    </row>
    <row r="142" ht="14" customHeight="1" spans="1:42">
      <c r="A142" s="339"/>
      <c r="B142" s="296"/>
      <c r="C142" s="126" t="s">
        <v>647</v>
      </c>
      <c r="D142" s="297">
        <f t="shared" si="61"/>
        <v>0</v>
      </c>
      <c r="E142" s="298"/>
      <c r="F142" s="298"/>
      <c r="G142" s="298"/>
      <c r="H142" s="298"/>
      <c r="I142" s="298"/>
      <c r="J142" s="298"/>
      <c r="K142" s="298"/>
      <c r="L142" s="298"/>
      <c r="M142" s="298"/>
      <c r="N142" s="298"/>
      <c r="O142" s="298"/>
      <c r="P142" s="298"/>
      <c r="Q142" s="316">
        <f t="shared" si="62"/>
        <v>0</v>
      </c>
      <c r="R142" s="298"/>
      <c r="S142" s="298"/>
      <c r="T142" s="316">
        <f t="shared" si="63"/>
        <v>0</v>
      </c>
      <c r="U142" s="298"/>
      <c r="V142" s="298"/>
      <c r="W142" s="298"/>
      <c r="X142" s="298"/>
      <c r="Y142" s="298"/>
      <c r="Z142" s="298"/>
      <c r="AA142" s="298"/>
      <c r="AB142" s="298"/>
      <c r="AC142" s="298"/>
      <c r="AD142" s="298"/>
      <c r="AE142" s="298"/>
      <c r="AF142" s="298"/>
      <c r="AG142" s="298"/>
      <c r="AH142" s="298"/>
      <c r="AI142" s="316">
        <f t="shared" si="64"/>
        <v>0</v>
      </c>
      <c r="AJ142" s="316"/>
      <c r="AK142" s="298"/>
      <c r="AL142" s="297">
        <f t="shared" si="65"/>
        <v>0</v>
      </c>
      <c r="AM142" s="332">
        <v>149</v>
      </c>
      <c r="AN142" s="332">
        <v>16.25</v>
      </c>
      <c r="AO142" s="332"/>
      <c r="AP142" s="332">
        <f t="shared" si="66"/>
        <v>165.25</v>
      </c>
    </row>
    <row r="143" ht="14" customHeight="1" spans="1:42">
      <c r="A143" s="339"/>
      <c r="B143" s="296"/>
      <c r="C143" s="126" t="s">
        <v>648</v>
      </c>
      <c r="D143" s="297">
        <f>SUM(D144:D151)</f>
        <v>395.06</v>
      </c>
      <c r="E143" s="297">
        <f t="shared" ref="E143:AP143" si="67">SUM(E144:E151)</f>
        <v>261.92</v>
      </c>
      <c r="F143" s="297">
        <f t="shared" si="67"/>
        <v>0</v>
      </c>
      <c r="G143" s="297">
        <f t="shared" si="67"/>
        <v>40.93</v>
      </c>
      <c r="H143" s="297">
        <f t="shared" si="67"/>
        <v>0</v>
      </c>
      <c r="I143" s="297">
        <f t="shared" si="67"/>
        <v>12.72</v>
      </c>
      <c r="J143" s="297">
        <f t="shared" si="67"/>
        <v>0</v>
      </c>
      <c r="K143" s="297">
        <f t="shared" si="67"/>
        <v>0.59</v>
      </c>
      <c r="L143" s="297">
        <f t="shared" si="67"/>
        <v>0</v>
      </c>
      <c r="M143" s="297">
        <f t="shared" si="67"/>
        <v>1.5</v>
      </c>
      <c r="N143" s="297">
        <f t="shared" si="67"/>
        <v>0</v>
      </c>
      <c r="O143" s="297">
        <f t="shared" si="67"/>
        <v>0</v>
      </c>
      <c r="P143" s="297">
        <f t="shared" si="67"/>
        <v>0</v>
      </c>
      <c r="Q143" s="297">
        <f t="shared" si="67"/>
        <v>317.66</v>
      </c>
      <c r="R143" s="297">
        <f t="shared" si="67"/>
        <v>17</v>
      </c>
      <c r="S143" s="297">
        <f t="shared" si="67"/>
        <v>2.4</v>
      </c>
      <c r="T143" s="297">
        <f t="shared" si="67"/>
        <v>19.4</v>
      </c>
      <c r="U143" s="297">
        <f t="shared" si="67"/>
        <v>0</v>
      </c>
      <c r="V143" s="297">
        <f t="shared" si="67"/>
        <v>0</v>
      </c>
      <c r="W143" s="297">
        <f t="shared" si="67"/>
        <v>0</v>
      </c>
      <c r="X143" s="297">
        <f t="shared" si="67"/>
        <v>27</v>
      </c>
      <c r="Y143" s="297">
        <f t="shared" si="67"/>
        <v>0</v>
      </c>
      <c r="Z143" s="297">
        <f t="shared" si="67"/>
        <v>11</v>
      </c>
      <c r="AA143" s="297">
        <f t="shared" si="67"/>
        <v>0</v>
      </c>
      <c r="AB143" s="297">
        <f t="shared" si="67"/>
        <v>0</v>
      </c>
      <c r="AC143" s="297">
        <f t="shared" si="67"/>
        <v>0</v>
      </c>
      <c r="AD143" s="297">
        <f t="shared" si="67"/>
        <v>0</v>
      </c>
      <c r="AE143" s="297">
        <f t="shared" si="67"/>
        <v>20</v>
      </c>
      <c r="AF143" s="297">
        <f t="shared" si="67"/>
        <v>0</v>
      </c>
      <c r="AG143" s="297">
        <f t="shared" si="67"/>
        <v>0</v>
      </c>
      <c r="AH143" s="297">
        <f t="shared" si="67"/>
        <v>0</v>
      </c>
      <c r="AI143" s="297">
        <f t="shared" si="67"/>
        <v>58</v>
      </c>
      <c r="AJ143" s="297">
        <f t="shared" si="67"/>
        <v>0</v>
      </c>
      <c r="AK143" s="297">
        <f t="shared" si="67"/>
        <v>0</v>
      </c>
      <c r="AL143" s="297">
        <f t="shared" si="67"/>
        <v>395.06</v>
      </c>
      <c r="AM143" s="297">
        <f t="shared" si="67"/>
        <v>22.3</v>
      </c>
      <c r="AN143" s="297">
        <f t="shared" si="67"/>
        <v>0</v>
      </c>
      <c r="AO143" s="297">
        <f t="shared" si="67"/>
        <v>0</v>
      </c>
      <c r="AP143" s="297">
        <f t="shared" si="67"/>
        <v>417.36</v>
      </c>
    </row>
    <row r="144" ht="14" customHeight="1" spans="1:42">
      <c r="A144" s="339"/>
      <c r="B144" s="296"/>
      <c r="C144" s="126" t="s">
        <v>453</v>
      </c>
      <c r="D144" s="297">
        <f t="shared" ref="D144:D151" si="68">Q144+T144+AI144+AJ144+AK144</f>
        <v>337.06</v>
      </c>
      <c r="E144" s="298">
        <v>261.92</v>
      </c>
      <c r="F144" s="298"/>
      <c r="G144" s="298">
        <v>40.93</v>
      </c>
      <c r="H144" s="298"/>
      <c r="I144" s="298">
        <v>12.72</v>
      </c>
      <c r="J144" s="298"/>
      <c r="K144" s="298">
        <v>0.59</v>
      </c>
      <c r="L144" s="298"/>
      <c r="M144" s="298">
        <v>1.5</v>
      </c>
      <c r="N144" s="298"/>
      <c r="O144" s="298"/>
      <c r="P144" s="298"/>
      <c r="Q144" s="316">
        <f t="shared" si="62"/>
        <v>317.66</v>
      </c>
      <c r="R144" s="298">
        <v>17</v>
      </c>
      <c r="S144" s="298">
        <v>2.4</v>
      </c>
      <c r="T144" s="316">
        <f t="shared" si="63"/>
        <v>19.4</v>
      </c>
      <c r="U144" s="298"/>
      <c r="V144" s="298"/>
      <c r="W144" s="298"/>
      <c r="X144" s="298"/>
      <c r="Y144" s="298"/>
      <c r="Z144" s="298"/>
      <c r="AA144" s="298"/>
      <c r="AB144" s="298"/>
      <c r="AC144" s="298"/>
      <c r="AD144" s="298"/>
      <c r="AE144" s="298"/>
      <c r="AF144" s="298"/>
      <c r="AG144" s="298"/>
      <c r="AH144" s="298"/>
      <c r="AI144" s="316">
        <f t="shared" si="64"/>
        <v>0</v>
      </c>
      <c r="AJ144" s="316"/>
      <c r="AK144" s="298"/>
      <c r="AL144" s="297">
        <f t="shared" si="65"/>
        <v>337.06</v>
      </c>
      <c r="AM144" s="332"/>
      <c r="AN144" s="332"/>
      <c r="AO144" s="332"/>
      <c r="AP144" s="332">
        <f t="shared" si="66"/>
        <v>337.06</v>
      </c>
    </row>
    <row r="145" ht="14" customHeight="1" spans="1:42">
      <c r="A145" s="339"/>
      <c r="B145" s="296"/>
      <c r="C145" s="126" t="s">
        <v>649</v>
      </c>
      <c r="D145" s="297">
        <f t="shared" si="68"/>
        <v>9</v>
      </c>
      <c r="E145" s="298"/>
      <c r="F145" s="298"/>
      <c r="G145" s="298"/>
      <c r="H145" s="298"/>
      <c r="I145" s="298"/>
      <c r="J145" s="298"/>
      <c r="K145" s="298"/>
      <c r="L145" s="298"/>
      <c r="M145" s="298"/>
      <c r="N145" s="298"/>
      <c r="O145" s="298"/>
      <c r="P145" s="298"/>
      <c r="Q145" s="316">
        <f t="shared" si="62"/>
        <v>0</v>
      </c>
      <c r="R145" s="298"/>
      <c r="S145" s="298"/>
      <c r="T145" s="316">
        <f t="shared" si="63"/>
        <v>0</v>
      </c>
      <c r="U145" s="298"/>
      <c r="V145" s="298"/>
      <c r="W145" s="298"/>
      <c r="X145" s="298">
        <v>9</v>
      </c>
      <c r="Y145" s="298"/>
      <c r="Z145" s="298"/>
      <c r="AA145" s="298"/>
      <c r="AB145" s="298"/>
      <c r="AC145" s="298"/>
      <c r="AD145" s="298"/>
      <c r="AE145" s="298"/>
      <c r="AF145" s="298"/>
      <c r="AG145" s="298"/>
      <c r="AH145" s="298"/>
      <c r="AI145" s="316">
        <f t="shared" si="64"/>
        <v>9</v>
      </c>
      <c r="AJ145" s="316"/>
      <c r="AK145" s="298"/>
      <c r="AL145" s="297">
        <f t="shared" si="65"/>
        <v>9</v>
      </c>
      <c r="AM145" s="332"/>
      <c r="AN145" s="332"/>
      <c r="AO145" s="332"/>
      <c r="AP145" s="332">
        <f t="shared" si="66"/>
        <v>9</v>
      </c>
    </row>
    <row r="146" ht="14" customHeight="1" spans="1:42">
      <c r="A146" s="339"/>
      <c r="B146" s="296"/>
      <c r="C146" s="126" t="s">
        <v>650</v>
      </c>
      <c r="D146" s="297">
        <f t="shared" si="68"/>
        <v>2</v>
      </c>
      <c r="E146" s="298"/>
      <c r="F146" s="298"/>
      <c r="G146" s="298"/>
      <c r="H146" s="298"/>
      <c r="I146" s="298"/>
      <c r="J146" s="298"/>
      <c r="K146" s="298"/>
      <c r="L146" s="298"/>
      <c r="M146" s="298"/>
      <c r="N146" s="298"/>
      <c r="O146" s="298"/>
      <c r="P146" s="298"/>
      <c r="Q146" s="316">
        <f t="shared" si="62"/>
        <v>0</v>
      </c>
      <c r="R146" s="298"/>
      <c r="S146" s="298"/>
      <c r="T146" s="316">
        <f t="shared" si="63"/>
        <v>0</v>
      </c>
      <c r="U146" s="298"/>
      <c r="V146" s="298"/>
      <c r="W146" s="298"/>
      <c r="X146" s="298">
        <v>2</v>
      </c>
      <c r="Y146" s="298"/>
      <c r="Z146" s="298"/>
      <c r="AA146" s="298"/>
      <c r="AB146" s="298"/>
      <c r="AC146" s="298"/>
      <c r="AD146" s="298"/>
      <c r="AE146" s="298"/>
      <c r="AF146" s="298"/>
      <c r="AG146" s="298"/>
      <c r="AH146" s="298"/>
      <c r="AI146" s="316">
        <f t="shared" si="64"/>
        <v>2</v>
      </c>
      <c r="AJ146" s="316"/>
      <c r="AK146" s="298"/>
      <c r="AL146" s="297">
        <f t="shared" si="65"/>
        <v>2</v>
      </c>
      <c r="AM146" s="332"/>
      <c r="AN146" s="332"/>
      <c r="AO146" s="332"/>
      <c r="AP146" s="332">
        <f t="shared" si="66"/>
        <v>2</v>
      </c>
    </row>
    <row r="147" ht="14" customHeight="1" spans="1:42">
      <c r="A147" s="339"/>
      <c r="B147" s="296"/>
      <c r="C147" s="126" t="s">
        <v>651</v>
      </c>
      <c r="D147" s="297">
        <f t="shared" si="68"/>
        <v>11</v>
      </c>
      <c r="E147" s="298"/>
      <c r="F147" s="298"/>
      <c r="G147" s="298"/>
      <c r="H147" s="298"/>
      <c r="I147" s="298"/>
      <c r="J147" s="298"/>
      <c r="K147" s="298"/>
      <c r="L147" s="298"/>
      <c r="M147" s="298"/>
      <c r="N147" s="298"/>
      <c r="O147" s="298"/>
      <c r="P147" s="298"/>
      <c r="Q147" s="316">
        <f t="shared" si="62"/>
        <v>0</v>
      </c>
      <c r="R147" s="298"/>
      <c r="S147" s="298"/>
      <c r="T147" s="316">
        <f t="shared" si="63"/>
        <v>0</v>
      </c>
      <c r="U147" s="298"/>
      <c r="V147" s="298"/>
      <c r="W147" s="298"/>
      <c r="X147" s="298"/>
      <c r="Y147" s="298"/>
      <c r="Z147" s="298">
        <v>11</v>
      </c>
      <c r="AA147" s="298"/>
      <c r="AB147" s="298"/>
      <c r="AC147" s="298"/>
      <c r="AD147" s="298"/>
      <c r="AE147" s="298"/>
      <c r="AF147" s="298"/>
      <c r="AG147" s="298"/>
      <c r="AH147" s="298"/>
      <c r="AI147" s="316">
        <f t="shared" si="64"/>
        <v>11</v>
      </c>
      <c r="AJ147" s="316"/>
      <c r="AK147" s="298"/>
      <c r="AL147" s="297">
        <f t="shared" si="65"/>
        <v>11</v>
      </c>
      <c r="AM147" s="332">
        <v>7.3</v>
      </c>
      <c r="AN147" s="332"/>
      <c r="AO147" s="332"/>
      <c r="AP147" s="332">
        <f t="shared" si="66"/>
        <v>18.3</v>
      </c>
    </row>
    <row r="148" ht="14" customHeight="1" spans="1:42">
      <c r="A148" s="339"/>
      <c r="B148" s="296"/>
      <c r="C148" s="126" t="s">
        <v>652</v>
      </c>
      <c r="D148" s="297">
        <f t="shared" si="68"/>
        <v>0</v>
      </c>
      <c r="E148" s="298"/>
      <c r="F148" s="298"/>
      <c r="G148" s="298"/>
      <c r="H148" s="298"/>
      <c r="I148" s="298"/>
      <c r="J148" s="298"/>
      <c r="K148" s="298"/>
      <c r="L148" s="298"/>
      <c r="M148" s="298"/>
      <c r="N148" s="298"/>
      <c r="O148" s="298"/>
      <c r="P148" s="298"/>
      <c r="Q148" s="316">
        <f t="shared" si="62"/>
        <v>0</v>
      </c>
      <c r="R148" s="298"/>
      <c r="S148" s="298"/>
      <c r="T148" s="316">
        <f t="shared" si="63"/>
        <v>0</v>
      </c>
      <c r="U148" s="298"/>
      <c r="V148" s="298"/>
      <c r="W148" s="298"/>
      <c r="X148" s="298"/>
      <c r="Y148" s="298"/>
      <c r="Z148" s="298"/>
      <c r="AA148" s="298"/>
      <c r="AB148" s="298"/>
      <c r="AC148" s="298"/>
      <c r="AD148" s="298"/>
      <c r="AE148" s="298"/>
      <c r="AF148" s="298"/>
      <c r="AG148" s="298"/>
      <c r="AH148" s="298"/>
      <c r="AI148" s="316">
        <f t="shared" si="64"/>
        <v>0</v>
      </c>
      <c r="AJ148" s="316"/>
      <c r="AK148" s="298"/>
      <c r="AL148" s="297">
        <f t="shared" si="65"/>
        <v>0</v>
      </c>
      <c r="AM148" s="332"/>
      <c r="AN148" s="332"/>
      <c r="AO148" s="332"/>
      <c r="AP148" s="332">
        <f t="shared" si="66"/>
        <v>0</v>
      </c>
    </row>
    <row r="149" ht="14" customHeight="1" spans="1:42">
      <c r="A149" s="339"/>
      <c r="B149" s="296"/>
      <c r="C149" s="126" t="s">
        <v>653</v>
      </c>
      <c r="D149" s="297">
        <f t="shared" si="68"/>
        <v>0</v>
      </c>
      <c r="E149" s="298"/>
      <c r="F149" s="298"/>
      <c r="G149" s="298"/>
      <c r="H149" s="298"/>
      <c r="I149" s="298"/>
      <c r="J149" s="298"/>
      <c r="K149" s="298"/>
      <c r="L149" s="298"/>
      <c r="M149" s="298"/>
      <c r="N149" s="298"/>
      <c r="O149" s="298"/>
      <c r="P149" s="298"/>
      <c r="Q149" s="316">
        <f t="shared" si="62"/>
        <v>0</v>
      </c>
      <c r="R149" s="298"/>
      <c r="S149" s="298"/>
      <c r="T149" s="316">
        <f t="shared" si="63"/>
        <v>0</v>
      </c>
      <c r="U149" s="298"/>
      <c r="V149" s="298"/>
      <c r="W149" s="298"/>
      <c r="X149" s="298"/>
      <c r="Y149" s="298"/>
      <c r="Z149" s="298"/>
      <c r="AA149" s="298"/>
      <c r="AB149" s="298"/>
      <c r="AC149" s="298"/>
      <c r="AD149" s="298"/>
      <c r="AE149" s="298"/>
      <c r="AF149" s="298"/>
      <c r="AG149" s="298"/>
      <c r="AH149" s="298"/>
      <c r="AI149" s="316">
        <f t="shared" si="64"/>
        <v>0</v>
      </c>
      <c r="AJ149" s="316"/>
      <c r="AK149" s="298"/>
      <c r="AL149" s="297">
        <f t="shared" si="65"/>
        <v>0</v>
      </c>
      <c r="AM149" s="332"/>
      <c r="AN149" s="332"/>
      <c r="AO149" s="332"/>
      <c r="AP149" s="332">
        <f t="shared" si="66"/>
        <v>0</v>
      </c>
    </row>
    <row r="150" ht="14" customHeight="1" spans="1:42">
      <c r="A150" s="339"/>
      <c r="B150" s="296"/>
      <c r="C150" s="126" t="s">
        <v>654</v>
      </c>
      <c r="D150" s="297">
        <f t="shared" si="68"/>
        <v>0</v>
      </c>
      <c r="E150" s="298"/>
      <c r="F150" s="298"/>
      <c r="G150" s="298"/>
      <c r="H150" s="298"/>
      <c r="I150" s="298"/>
      <c r="J150" s="298"/>
      <c r="K150" s="298"/>
      <c r="L150" s="298"/>
      <c r="M150" s="298"/>
      <c r="N150" s="298"/>
      <c r="O150" s="298"/>
      <c r="P150" s="298"/>
      <c r="Q150" s="316">
        <f t="shared" si="62"/>
        <v>0</v>
      </c>
      <c r="R150" s="298"/>
      <c r="S150" s="298"/>
      <c r="T150" s="316">
        <f t="shared" si="63"/>
        <v>0</v>
      </c>
      <c r="U150" s="298"/>
      <c r="V150" s="298"/>
      <c r="W150" s="298"/>
      <c r="X150" s="298"/>
      <c r="Y150" s="298"/>
      <c r="Z150" s="298"/>
      <c r="AA150" s="298"/>
      <c r="AB150" s="298"/>
      <c r="AC150" s="298"/>
      <c r="AD150" s="298"/>
      <c r="AE150" s="298"/>
      <c r="AF150" s="298"/>
      <c r="AG150" s="298"/>
      <c r="AH150" s="298"/>
      <c r="AI150" s="316">
        <f t="shared" si="64"/>
        <v>0</v>
      </c>
      <c r="AJ150" s="316"/>
      <c r="AK150" s="298"/>
      <c r="AL150" s="297">
        <f t="shared" si="65"/>
        <v>0</v>
      </c>
      <c r="AM150" s="332"/>
      <c r="AN150" s="332"/>
      <c r="AO150" s="332"/>
      <c r="AP150" s="332">
        <f t="shared" si="66"/>
        <v>0</v>
      </c>
    </row>
    <row r="151" ht="14" customHeight="1" spans="1:42">
      <c r="A151" s="339"/>
      <c r="B151" s="296"/>
      <c r="C151" s="126" t="s">
        <v>655</v>
      </c>
      <c r="D151" s="297">
        <f t="shared" si="68"/>
        <v>36</v>
      </c>
      <c r="E151" s="298"/>
      <c r="F151" s="298"/>
      <c r="G151" s="298"/>
      <c r="H151" s="298"/>
      <c r="I151" s="298"/>
      <c r="J151" s="298"/>
      <c r="K151" s="298"/>
      <c r="L151" s="298"/>
      <c r="M151" s="298"/>
      <c r="N151" s="298"/>
      <c r="O151" s="298"/>
      <c r="P151" s="298"/>
      <c r="Q151" s="316">
        <f t="shared" si="62"/>
        <v>0</v>
      </c>
      <c r="R151" s="298"/>
      <c r="S151" s="298"/>
      <c r="T151" s="316">
        <f t="shared" si="63"/>
        <v>0</v>
      </c>
      <c r="U151" s="298"/>
      <c r="V151" s="298"/>
      <c r="W151" s="298"/>
      <c r="X151" s="298">
        <v>16</v>
      </c>
      <c r="Y151" s="298"/>
      <c r="Z151" s="298"/>
      <c r="AA151" s="298"/>
      <c r="AB151" s="298"/>
      <c r="AC151" s="298"/>
      <c r="AD151" s="298"/>
      <c r="AE151" s="298">
        <v>20</v>
      </c>
      <c r="AF151" s="298"/>
      <c r="AG151" s="298"/>
      <c r="AH151" s="298"/>
      <c r="AI151" s="316">
        <f t="shared" si="64"/>
        <v>36</v>
      </c>
      <c r="AJ151" s="316"/>
      <c r="AK151" s="298"/>
      <c r="AL151" s="297">
        <f t="shared" si="65"/>
        <v>36</v>
      </c>
      <c r="AM151" s="332">
        <v>15</v>
      </c>
      <c r="AN151" s="332"/>
      <c r="AO151" s="332"/>
      <c r="AP151" s="332">
        <f t="shared" si="66"/>
        <v>51</v>
      </c>
    </row>
    <row r="152" ht="14" customHeight="1" spans="1:42">
      <c r="A152" s="339"/>
      <c r="B152" s="296"/>
      <c r="C152" s="126" t="s">
        <v>656</v>
      </c>
      <c r="D152" s="297">
        <f>D153+D156+D164+D167+D170+D173+D176+D181</f>
        <v>40276.16</v>
      </c>
      <c r="E152" s="297">
        <f t="shared" ref="E152:AP152" si="69">E153+E156+E164+E167+E170+E173+E176+E181</f>
        <v>23841.08</v>
      </c>
      <c r="F152" s="297">
        <f t="shared" si="69"/>
        <v>0</v>
      </c>
      <c r="G152" s="297">
        <f t="shared" si="69"/>
        <v>3932.58</v>
      </c>
      <c r="H152" s="297">
        <f t="shared" si="69"/>
        <v>0</v>
      </c>
      <c r="I152" s="297">
        <f t="shared" si="69"/>
        <v>1225.31</v>
      </c>
      <c r="J152" s="297">
        <f t="shared" si="69"/>
        <v>96.88</v>
      </c>
      <c r="K152" s="297">
        <f t="shared" si="69"/>
        <v>59</v>
      </c>
      <c r="L152" s="297">
        <f t="shared" si="69"/>
        <v>0</v>
      </c>
      <c r="M152" s="297">
        <f t="shared" si="69"/>
        <v>44.7</v>
      </c>
      <c r="N152" s="297">
        <f t="shared" si="69"/>
        <v>0</v>
      </c>
      <c r="O152" s="297">
        <f t="shared" si="69"/>
        <v>0</v>
      </c>
      <c r="P152" s="297">
        <f t="shared" si="69"/>
        <v>0</v>
      </c>
      <c r="Q152" s="297">
        <f t="shared" si="69"/>
        <v>29199.55</v>
      </c>
      <c r="R152" s="297">
        <f t="shared" si="69"/>
        <v>67.54</v>
      </c>
      <c r="S152" s="297">
        <f t="shared" si="69"/>
        <v>11</v>
      </c>
      <c r="T152" s="297">
        <f t="shared" si="69"/>
        <v>78.54</v>
      </c>
      <c r="U152" s="297">
        <f t="shared" si="69"/>
        <v>0</v>
      </c>
      <c r="V152" s="297">
        <f t="shared" si="69"/>
        <v>262.3</v>
      </c>
      <c r="W152" s="297">
        <f t="shared" si="69"/>
        <v>49.22</v>
      </c>
      <c r="X152" s="297">
        <f t="shared" si="69"/>
        <v>1703.96</v>
      </c>
      <c r="Y152" s="297">
        <f t="shared" si="69"/>
        <v>1099.25</v>
      </c>
      <c r="Z152" s="297">
        <f t="shared" si="69"/>
        <v>0</v>
      </c>
      <c r="AA152" s="297">
        <f t="shared" si="69"/>
        <v>0</v>
      </c>
      <c r="AB152" s="297">
        <f t="shared" si="69"/>
        <v>148.8</v>
      </c>
      <c r="AC152" s="297">
        <f t="shared" si="69"/>
        <v>0</v>
      </c>
      <c r="AD152" s="297">
        <f t="shared" si="69"/>
        <v>754.6</v>
      </c>
      <c r="AE152" s="297">
        <f t="shared" si="69"/>
        <v>6305.94</v>
      </c>
      <c r="AF152" s="297">
        <f t="shared" si="69"/>
        <v>0</v>
      </c>
      <c r="AG152" s="297">
        <f t="shared" si="69"/>
        <v>0</v>
      </c>
      <c r="AH152" s="297">
        <f t="shared" si="69"/>
        <v>70</v>
      </c>
      <c r="AI152" s="297">
        <f t="shared" si="69"/>
        <v>10394.07</v>
      </c>
      <c r="AJ152" s="297">
        <f t="shared" si="69"/>
        <v>0</v>
      </c>
      <c r="AK152" s="297">
        <f t="shared" si="69"/>
        <v>604</v>
      </c>
      <c r="AL152" s="297">
        <f t="shared" si="69"/>
        <v>40276.16</v>
      </c>
      <c r="AM152" s="297">
        <f t="shared" si="69"/>
        <v>5730</v>
      </c>
      <c r="AN152" s="297">
        <f t="shared" si="69"/>
        <v>1793.3</v>
      </c>
      <c r="AO152" s="297">
        <f t="shared" si="69"/>
        <v>1958.23</v>
      </c>
      <c r="AP152" s="297">
        <f t="shared" si="69"/>
        <v>49757.69</v>
      </c>
    </row>
    <row r="153" ht="14" customHeight="1" spans="1:42">
      <c r="A153" s="339"/>
      <c r="B153" s="296"/>
      <c r="C153" s="126" t="s">
        <v>657</v>
      </c>
      <c r="D153" s="297">
        <f>SUM(D154:D155)</f>
        <v>1752.58</v>
      </c>
      <c r="E153" s="297">
        <f t="shared" ref="E153:AP153" si="70">SUM(E154:E155)</f>
        <v>1309.16</v>
      </c>
      <c r="F153" s="297">
        <f t="shared" si="70"/>
        <v>0</v>
      </c>
      <c r="G153" s="297">
        <f t="shared" si="70"/>
        <v>242.38</v>
      </c>
      <c r="H153" s="297">
        <f t="shared" si="70"/>
        <v>0</v>
      </c>
      <c r="I153" s="297">
        <f t="shared" si="70"/>
        <v>79.63</v>
      </c>
      <c r="J153" s="297">
        <f t="shared" si="70"/>
        <v>5.78</v>
      </c>
      <c r="K153" s="297">
        <f t="shared" si="70"/>
        <v>3.63</v>
      </c>
      <c r="L153" s="297">
        <f t="shared" si="70"/>
        <v>0</v>
      </c>
      <c r="M153" s="297">
        <f t="shared" si="70"/>
        <v>43.3</v>
      </c>
      <c r="N153" s="297">
        <f t="shared" si="70"/>
        <v>0</v>
      </c>
      <c r="O153" s="297">
        <f t="shared" si="70"/>
        <v>0</v>
      </c>
      <c r="P153" s="297">
        <f t="shared" si="70"/>
        <v>0</v>
      </c>
      <c r="Q153" s="297">
        <f t="shared" si="70"/>
        <v>1683.88</v>
      </c>
      <c r="R153" s="297">
        <f t="shared" si="70"/>
        <v>58.7</v>
      </c>
      <c r="S153" s="297">
        <f t="shared" si="70"/>
        <v>10</v>
      </c>
      <c r="T153" s="297">
        <f t="shared" si="70"/>
        <v>68.7</v>
      </c>
      <c r="U153" s="297">
        <f t="shared" si="70"/>
        <v>0</v>
      </c>
      <c r="V153" s="297">
        <f t="shared" si="70"/>
        <v>0</v>
      </c>
      <c r="W153" s="297">
        <f t="shared" si="70"/>
        <v>0</v>
      </c>
      <c r="X153" s="297">
        <f t="shared" si="70"/>
        <v>0</v>
      </c>
      <c r="Y153" s="297">
        <f t="shared" si="70"/>
        <v>0</v>
      </c>
      <c r="Z153" s="297">
        <f t="shared" si="70"/>
        <v>0</v>
      </c>
      <c r="AA153" s="297">
        <f t="shared" si="70"/>
        <v>0</v>
      </c>
      <c r="AB153" s="297">
        <f t="shared" si="70"/>
        <v>0</v>
      </c>
      <c r="AC153" s="297">
        <f t="shared" si="70"/>
        <v>0</v>
      </c>
      <c r="AD153" s="297">
        <f t="shared" si="70"/>
        <v>0</v>
      </c>
      <c r="AE153" s="297">
        <f t="shared" si="70"/>
        <v>0</v>
      </c>
      <c r="AF153" s="297">
        <f t="shared" si="70"/>
        <v>0</v>
      </c>
      <c r="AG153" s="297">
        <f t="shared" si="70"/>
        <v>0</v>
      </c>
      <c r="AH153" s="297">
        <f t="shared" si="70"/>
        <v>0</v>
      </c>
      <c r="AI153" s="297">
        <f t="shared" si="70"/>
        <v>0</v>
      </c>
      <c r="AJ153" s="297">
        <f t="shared" si="70"/>
        <v>0</v>
      </c>
      <c r="AK153" s="297">
        <f t="shared" si="70"/>
        <v>0</v>
      </c>
      <c r="AL153" s="297">
        <f t="shared" si="70"/>
        <v>1752.58</v>
      </c>
      <c r="AM153" s="297">
        <f t="shared" si="70"/>
        <v>0</v>
      </c>
      <c r="AN153" s="297">
        <f t="shared" si="70"/>
        <v>0</v>
      </c>
      <c r="AO153" s="297">
        <f t="shared" si="70"/>
        <v>0</v>
      </c>
      <c r="AP153" s="297">
        <f t="shared" si="70"/>
        <v>1752.58</v>
      </c>
    </row>
    <row r="154" ht="14" customHeight="1" spans="1:42">
      <c r="A154" s="339"/>
      <c r="B154" s="296"/>
      <c r="C154" s="126" t="s">
        <v>453</v>
      </c>
      <c r="D154" s="297">
        <f>Q154+T154+AI154+AJ154+AK154</f>
        <v>1752.58</v>
      </c>
      <c r="E154" s="298">
        <v>1309.16</v>
      </c>
      <c r="F154" s="298"/>
      <c r="G154" s="298">
        <v>242.38</v>
      </c>
      <c r="H154" s="298"/>
      <c r="I154" s="298">
        <v>79.63</v>
      </c>
      <c r="J154" s="298">
        <v>5.78</v>
      </c>
      <c r="K154" s="298">
        <v>3.63</v>
      </c>
      <c r="L154" s="298"/>
      <c r="M154" s="298">
        <v>43.3</v>
      </c>
      <c r="N154" s="298"/>
      <c r="O154" s="298"/>
      <c r="P154" s="298"/>
      <c r="Q154" s="316">
        <f t="shared" si="62"/>
        <v>1683.88</v>
      </c>
      <c r="R154" s="298">
        <v>58.7</v>
      </c>
      <c r="S154" s="298">
        <v>10</v>
      </c>
      <c r="T154" s="316">
        <f t="shared" si="63"/>
        <v>68.7</v>
      </c>
      <c r="U154" s="298"/>
      <c r="V154" s="298"/>
      <c r="W154" s="298"/>
      <c r="X154" s="298"/>
      <c r="Y154" s="298"/>
      <c r="Z154" s="298"/>
      <c r="AA154" s="298"/>
      <c r="AB154" s="298"/>
      <c r="AC154" s="298"/>
      <c r="AD154" s="298"/>
      <c r="AE154" s="298"/>
      <c r="AF154" s="298"/>
      <c r="AG154" s="298"/>
      <c r="AH154" s="298"/>
      <c r="AI154" s="316">
        <f t="shared" si="64"/>
        <v>0</v>
      </c>
      <c r="AJ154" s="316"/>
      <c r="AK154" s="298"/>
      <c r="AL154" s="297">
        <f t="shared" si="65"/>
        <v>1752.58</v>
      </c>
      <c r="AM154" s="332"/>
      <c r="AN154" s="332"/>
      <c r="AO154" s="332"/>
      <c r="AP154" s="332">
        <f t="shared" si="66"/>
        <v>1752.58</v>
      </c>
    </row>
    <row r="155" ht="14" customHeight="1" spans="1:42">
      <c r="A155" s="339"/>
      <c r="B155" s="296"/>
      <c r="C155" s="126" t="s">
        <v>658</v>
      </c>
      <c r="D155" s="297">
        <f>Q155+T155+AI155+AJ155+AK155</f>
        <v>0</v>
      </c>
      <c r="E155" s="298"/>
      <c r="F155" s="298"/>
      <c r="G155" s="298"/>
      <c r="H155" s="298"/>
      <c r="I155" s="298"/>
      <c r="J155" s="298"/>
      <c r="K155" s="298"/>
      <c r="L155" s="298"/>
      <c r="M155" s="298"/>
      <c r="N155" s="298"/>
      <c r="O155" s="298"/>
      <c r="P155" s="298"/>
      <c r="Q155" s="316">
        <f t="shared" si="62"/>
        <v>0</v>
      </c>
      <c r="R155" s="298"/>
      <c r="S155" s="298"/>
      <c r="T155" s="316">
        <f t="shared" si="63"/>
        <v>0</v>
      </c>
      <c r="U155" s="298"/>
      <c r="V155" s="298"/>
      <c r="W155" s="298"/>
      <c r="X155" s="298"/>
      <c r="Y155" s="298"/>
      <c r="Z155" s="298"/>
      <c r="AA155" s="298"/>
      <c r="AB155" s="298"/>
      <c r="AC155" s="298"/>
      <c r="AD155" s="298"/>
      <c r="AE155" s="298"/>
      <c r="AF155" s="298"/>
      <c r="AG155" s="298"/>
      <c r="AH155" s="298"/>
      <c r="AI155" s="316">
        <f t="shared" si="64"/>
        <v>0</v>
      </c>
      <c r="AJ155" s="316"/>
      <c r="AK155" s="298"/>
      <c r="AL155" s="297">
        <f t="shared" si="65"/>
        <v>0</v>
      </c>
      <c r="AM155" s="332"/>
      <c r="AN155" s="332"/>
      <c r="AO155" s="332"/>
      <c r="AP155" s="332">
        <f t="shared" si="66"/>
        <v>0</v>
      </c>
    </row>
    <row r="156" ht="14" customHeight="1" spans="1:42">
      <c r="A156" s="339"/>
      <c r="B156" s="296"/>
      <c r="C156" s="126" t="s">
        <v>659</v>
      </c>
      <c r="D156" s="297">
        <f>SUM(D157:D163)</f>
        <v>34232.25</v>
      </c>
      <c r="E156" s="297">
        <f t="shared" ref="E156:AP156" si="71">SUM(E157:E163)</f>
        <v>20101.25</v>
      </c>
      <c r="F156" s="297">
        <f t="shared" si="71"/>
        <v>0</v>
      </c>
      <c r="G156" s="297">
        <f t="shared" si="71"/>
        <v>3213.47</v>
      </c>
      <c r="H156" s="297">
        <f t="shared" si="71"/>
        <v>0</v>
      </c>
      <c r="I156" s="297">
        <f t="shared" si="71"/>
        <v>998.51</v>
      </c>
      <c r="J156" s="297">
        <f t="shared" si="71"/>
        <v>79.39</v>
      </c>
      <c r="K156" s="297">
        <f t="shared" si="71"/>
        <v>48.21</v>
      </c>
      <c r="L156" s="297">
        <f t="shared" si="71"/>
        <v>0</v>
      </c>
      <c r="M156" s="297">
        <f t="shared" si="71"/>
        <v>0</v>
      </c>
      <c r="N156" s="297">
        <f t="shared" si="71"/>
        <v>0</v>
      </c>
      <c r="O156" s="297">
        <f t="shared" si="71"/>
        <v>0</v>
      </c>
      <c r="P156" s="297">
        <f t="shared" si="71"/>
        <v>0</v>
      </c>
      <c r="Q156" s="297">
        <f t="shared" si="71"/>
        <v>24440.83</v>
      </c>
      <c r="R156" s="297">
        <f t="shared" si="71"/>
        <v>0</v>
      </c>
      <c r="S156" s="297">
        <f t="shared" si="71"/>
        <v>0</v>
      </c>
      <c r="T156" s="297">
        <f t="shared" si="71"/>
        <v>0</v>
      </c>
      <c r="U156" s="297">
        <f t="shared" si="71"/>
        <v>0</v>
      </c>
      <c r="V156" s="297">
        <f t="shared" si="71"/>
        <v>262.3</v>
      </c>
      <c r="W156" s="297">
        <f t="shared" si="71"/>
        <v>49.22</v>
      </c>
      <c r="X156" s="297">
        <f t="shared" si="71"/>
        <v>1481.95</v>
      </c>
      <c r="Y156" s="297">
        <f t="shared" si="71"/>
        <v>1099.25</v>
      </c>
      <c r="Z156" s="297">
        <f t="shared" si="71"/>
        <v>0</v>
      </c>
      <c r="AA156" s="297">
        <f t="shared" si="71"/>
        <v>0</v>
      </c>
      <c r="AB156" s="297">
        <f t="shared" si="71"/>
        <v>56</v>
      </c>
      <c r="AC156" s="297">
        <f t="shared" si="71"/>
        <v>0</v>
      </c>
      <c r="AD156" s="297">
        <f t="shared" si="71"/>
        <v>677.9</v>
      </c>
      <c r="AE156" s="297">
        <f t="shared" si="71"/>
        <v>5595.8</v>
      </c>
      <c r="AF156" s="297">
        <f t="shared" si="71"/>
        <v>0</v>
      </c>
      <c r="AG156" s="297">
        <f t="shared" si="71"/>
        <v>0</v>
      </c>
      <c r="AH156" s="297">
        <f t="shared" si="71"/>
        <v>0</v>
      </c>
      <c r="AI156" s="297">
        <f t="shared" si="71"/>
        <v>9222.42</v>
      </c>
      <c r="AJ156" s="297">
        <f t="shared" si="71"/>
        <v>0</v>
      </c>
      <c r="AK156" s="297">
        <f t="shared" si="71"/>
        <v>569</v>
      </c>
      <c r="AL156" s="297">
        <f t="shared" si="71"/>
        <v>34232.25</v>
      </c>
      <c r="AM156" s="297">
        <f t="shared" si="71"/>
        <v>5730</v>
      </c>
      <c r="AN156" s="297">
        <f t="shared" si="71"/>
        <v>1242</v>
      </c>
      <c r="AO156" s="297">
        <f t="shared" si="71"/>
        <v>1924.53</v>
      </c>
      <c r="AP156" s="297">
        <f t="shared" si="71"/>
        <v>43128.78</v>
      </c>
    </row>
    <row r="157" ht="14" customHeight="1" spans="1:42">
      <c r="A157" s="339"/>
      <c r="B157" s="296"/>
      <c r="C157" s="126" t="s">
        <v>660</v>
      </c>
      <c r="D157" s="297">
        <f t="shared" ref="D157:D163" si="72">Q157+T157+AI157+AJ157+AK157</f>
        <v>2316.71</v>
      </c>
      <c r="E157" s="298">
        <v>1199.33</v>
      </c>
      <c r="F157" s="298"/>
      <c r="G157" s="298">
        <v>234.81</v>
      </c>
      <c r="H157" s="298"/>
      <c r="I157" s="298">
        <v>72.61</v>
      </c>
      <c r="J157" s="298">
        <v>5.84</v>
      </c>
      <c r="K157" s="298">
        <v>3.52</v>
      </c>
      <c r="L157" s="298"/>
      <c r="M157" s="298"/>
      <c r="N157" s="298"/>
      <c r="O157" s="298"/>
      <c r="P157" s="298"/>
      <c r="Q157" s="316">
        <f t="shared" si="62"/>
        <v>1516.11</v>
      </c>
      <c r="R157" s="298"/>
      <c r="S157" s="298"/>
      <c r="T157" s="316">
        <f t="shared" si="63"/>
        <v>0</v>
      </c>
      <c r="U157" s="298"/>
      <c r="V157" s="298"/>
      <c r="W157" s="298"/>
      <c r="X157" s="298"/>
      <c r="Y157" s="298"/>
      <c r="Z157" s="298"/>
      <c r="AA157" s="298"/>
      <c r="AB157" s="298"/>
      <c r="AC157" s="298"/>
      <c r="AD157" s="298">
        <v>244.6</v>
      </c>
      <c r="AE157" s="298"/>
      <c r="AF157" s="298"/>
      <c r="AG157" s="298"/>
      <c r="AH157" s="298"/>
      <c r="AI157" s="316">
        <f t="shared" si="64"/>
        <v>244.6</v>
      </c>
      <c r="AJ157" s="316"/>
      <c r="AK157" s="298">
        <v>556</v>
      </c>
      <c r="AL157" s="297">
        <f t="shared" si="65"/>
        <v>2316.71</v>
      </c>
      <c r="AM157" s="332">
        <v>88</v>
      </c>
      <c r="AN157" s="332">
        <v>141</v>
      </c>
      <c r="AO157" s="332">
        <v>255.64</v>
      </c>
      <c r="AP157" s="332">
        <f t="shared" si="66"/>
        <v>2801.35</v>
      </c>
    </row>
    <row r="158" ht="14" customHeight="1" spans="1:42">
      <c r="A158" s="339"/>
      <c r="B158" s="296"/>
      <c r="C158" s="126" t="s">
        <v>661</v>
      </c>
      <c r="D158" s="297">
        <f t="shared" si="72"/>
        <v>18114.9</v>
      </c>
      <c r="E158" s="298">
        <v>13984.74</v>
      </c>
      <c r="F158" s="298"/>
      <c r="G158" s="298">
        <v>2015.33</v>
      </c>
      <c r="H158" s="298"/>
      <c r="I158" s="298">
        <v>628.59</v>
      </c>
      <c r="J158" s="298">
        <v>49.91</v>
      </c>
      <c r="K158" s="298">
        <v>30.23</v>
      </c>
      <c r="L158" s="298"/>
      <c r="M158" s="298"/>
      <c r="N158" s="298"/>
      <c r="O158" s="298"/>
      <c r="P158" s="298"/>
      <c r="Q158" s="316">
        <f t="shared" si="62"/>
        <v>16708.8</v>
      </c>
      <c r="R158" s="298"/>
      <c r="S158" s="298"/>
      <c r="T158" s="316">
        <f t="shared" si="63"/>
        <v>0</v>
      </c>
      <c r="U158" s="298"/>
      <c r="V158" s="298">
        <v>153.3</v>
      </c>
      <c r="W158" s="298"/>
      <c r="X158" s="298">
        <v>529.3</v>
      </c>
      <c r="Y158" s="298">
        <v>523.5</v>
      </c>
      <c r="Z158" s="298"/>
      <c r="AA158" s="298"/>
      <c r="AB158" s="298"/>
      <c r="AC158" s="298"/>
      <c r="AD158" s="298"/>
      <c r="AE158" s="298">
        <v>200</v>
      </c>
      <c r="AF158" s="298"/>
      <c r="AG158" s="298"/>
      <c r="AH158" s="298"/>
      <c r="AI158" s="316">
        <f t="shared" si="64"/>
        <v>1406.1</v>
      </c>
      <c r="AJ158" s="316"/>
      <c r="AK158" s="298"/>
      <c r="AL158" s="297">
        <f t="shared" si="65"/>
        <v>18114.9</v>
      </c>
      <c r="AM158" s="332"/>
      <c r="AN158" s="332"/>
      <c r="AO158" s="332"/>
      <c r="AP158" s="332">
        <f t="shared" si="66"/>
        <v>18114.9</v>
      </c>
    </row>
    <row r="159" ht="14" customHeight="1" spans="1:42">
      <c r="A159" s="339"/>
      <c r="B159" s="296"/>
      <c r="C159" s="126" t="s">
        <v>662</v>
      </c>
      <c r="D159" s="297">
        <f t="shared" si="72"/>
        <v>4921.47</v>
      </c>
      <c r="E159" s="298">
        <v>3003.28</v>
      </c>
      <c r="F159" s="298"/>
      <c r="G159" s="298">
        <v>588.36</v>
      </c>
      <c r="H159" s="298"/>
      <c r="I159" s="298">
        <v>181.77</v>
      </c>
      <c r="J159" s="298">
        <v>14.47</v>
      </c>
      <c r="K159" s="298">
        <v>8.83</v>
      </c>
      <c r="L159" s="298"/>
      <c r="M159" s="298"/>
      <c r="N159" s="298"/>
      <c r="O159" s="298"/>
      <c r="P159" s="298"/>
      <c r="Q159" s="316">
        <f t="shared" si="62"/>
        <v>3796.71</v>
      </c>
      <c r="R159" s="298"/>
      <c r="S159" s="298"/>
      <c r="T159" s="316">
        <f t="shared" si="63"/>
        <v>0</v>
      </c>
      <c r="U159" s="298"/>
      <c r="V159" s="298"/>
      <c r="W159" s="298">
        <v>49.22</v>
      </c>
      <c r="X159" s="298"/>
      <c r="Y159" s="298">
        <v>575.75</v>
      </c>
      <c r="Z159" s="298"/>
      <c r="AA159" s="298"/>
      <c r="AB159" s="298"/>
      <c r="AC159" s="298"/>
      <c r="AD159" s="298">
        <v>100</v>
      </c>
      <c r="AE159" s="298">
        <v>399.79</v>
      </c>
      <c r="AF159" s="298"/>
      <c r="AG159" s="298"/>
      <c r="AH159" s="298"/>
      <c r="AI159" s="316">
        <f t="shared" si="64"/>
        <v>1124.76</v>
      </c>
      <c r="AJ159" s="316"/>
      <c r="AK159" s="298"/>
      <c r="AL159" s="297">
        <f t="shared" si="65"/>
        <v>4921.47</v>
      </c>
      <c r="AM159" s="332"/>
      <c r="AN159" s="332"/>
      <c r="AO159" s="332"/>
      <c r="AP159" s="332">
        <f t="shared" si="66"/>
        <v>4921.47</v>
      </c>
    </row>
    <row r="160" ht="14" customHeight="1" spans="1:42">
      <c r="A160" s="339"/>
      <c r="B160" s="296"/>
      <c r="C160" s="126" t="s">
        <v>663</v>
      </c>
      <c r="D160" s="297">
        <f t="shared" si="72"/>
        <v>8764.17</v>
      </c>
      <c r="E160" s="298">
        <v>1913.9</v>
      </c>
      <c r="F160" s="298"/>
      <c r="G160" s="298">
        <v>374.97</v>
      </c>
      <c r="H160" s="298"/>
      <c r="I160" s="298">
        <v>115.54</v>
      </c>
      <c r="J160" s="298">
        <v>9.17</v>
      </c>
      <c r="K160" s="298">
        <v>5.63</v>
      </c>
      <c r="L160" s="298"/>
      <c r="M160" s="298"/>
      <c r="N160" s="298"/>
      <c r="O160" s="298"/>
      <c r="P160" s="298"/>
      <c r="Q160" s="316">
        <f t="shared" si="62"/>
        <v>2419.21</v>
      </c>
      <c r="R160" s="298"/>
      <c r="S160" s="298"/>
      <c r="T160" s="316">
        <f t="shared" si="63"/>
        <v>0</v>
      </c>
      <c r="U160" s="298"/>
      <c r="V160" s="298"/>
      <c r="W160" s="298"/>
      <c r="X160" s="298">
        <v>946.65</v>
      </c>
      <c r="Y160" s="298"/>
      <c r="Z160" s="298"/>
      <c r="AA160" s="298"/>
      <c r="AB160" s="298">
        <v>56</v>
      </c>
      <c r="AC160" s="298"/>
      <c r="AD160" s="298">
        <v>333.3</v>
      </c>
      <c r="AE160" s="298">
        <v>4996.01</v>
      </c>
      <c r="AF160" s="298"/>
      <c r="AG160" s="298"/>
      <c r="AH160" s="298"/>
      <c r="AI160" s="316">
        <f t="shared" si="64"/>
        <v>6331.96</v>
      </c>
      <c r="AJ160" s="316"/>
      <c r="AK160" s="298">
        <v>13</v>
      </c>
      <c r="AL160" s="297">
        <f t="shared" si="65"/>
        <v>8764.17</v>
      </c>
      <c r="AM160" s="332"/>
      <c r="AN160" s="332">
        <v>252</v>
      </c>
      <c r="AO160" s="332">
        <v>7</v>
      </c>
      <c r="AP160" s="332">
        <f t="shared" si="66"/>
        <v>9023.17</v>
      </c>
    </row>
    <row r="161" ht="14" customHeight="1" spans="1:42">
      <c r="A161" s="339"/>
      <c r="B161" s="296"/>
      <c r="C161" s="126" t="s">
        <v>664</v>
      </c>
      <c r="D161" s="297">
        <f t="shared" si="72"/>
        <v>0</v>
      </c>
      <c r="E161" s="298"/>
      <c r="F161" s="298"/>
      <c r="G161" s="298"/>
      <c r="H161" s="298"/>
      <c r="I161" s="298"/>
      <c r="J161" s="298"/>
      <c r="K161" s="298"/>
      <c r="L161" s="298"/>
      <c r="M161" s="298"/>
      <c r="N161" s="298"/>
      <c r="O161" s="298"/>
      <c r="P161" s="298"/>
      <c r="Q161" s="316">
        <f t="shared" si="62"/>
        <v>0</v>
      </c>
      <c r="R161" s="298"/>
      <c r="S161" s="298"/>
      <c r="T161" s="316">
        <f t="shared" si="63"/>
        <v>0</v>
      </c>
      <c r="U161" s="298"/>
      <c r="V161" s="298"/>
      <c r="W161" s="298"/>
      <c r="X161" s="298"/>
      <c r="Y161" s="298"/>
      <c r="Z161" s="298"/>
      <c r="AA161" s="298"/>
      <c r="AB161" s="298"/>
      <c r="AC161" s="298"/>
      <c r="AD161" s="298"/>
      <c r="AE161" s="298"/>
      <c r="AF161" s="298"/>
      <c r="AG161" s="298"/>
      <c r="AH161" s="298"/>
      <c r="AI161" s="316">
        <f t="shared" si="64"/>
        <v>0</v>
      </c>
      <c r="AJ161" s="316"/>
      <c r="AK161" s="298"/>
      <c r="AL161" s="297">
        <f t="shared" si="65"/>
        <v>0</v>
      </c>
      <c r="AM161" s="332"/>
      <c r="AN161" s="332"/>
      <c r="AO161" s="332"/>
      <c r="AP161" s="332">
        <f t="shared" si="66"/>
        <v>0</v>
      </c>
    </row>
    <row r="162" ht="14" customHeight="1" spans="1:42">
      <c r="A162" s="339"/>
      <c r="B162" s="296"/>
      <c r="C162" s="126" t="s">
        <v>665</v>
      </c>
      <c r="D162" s="297">
        <f t="shared" si="72"/>
        <v>0</v>
      </c>
      <c r="E162" s="298"/>
      <c r="F162" s="298"/>
      <c r="G162" s="298"/>
      <c r="H162" s="298"/>
      <c r="I162" s="298"/>
      <c r="J162" s="298"/>
      <c r="K162" s="298"/>
      <c r="L162" s="298"/>
      <c r="M162" s="298"/>
      <c r="N162" s="298"/>
      <c r="O162" s="298"/>
      <c r="P162" s="298"/>
      <c r="Q162" s="316">
        <f t="shared" si="62"/>
        <v>0</v>
      </c>
      <c r="R162" s="298"/>
      <c r="S162" s="298"/>
      <c r="T162" s="316">
        <f t="shared" si="63"/>
        <v>0</v>
      </c>
      <c r="U162" s="298"/>
      <c r="V162" s="298"/>
      <c r="W162" s="298"/>
      <c r="X162" s="298"/>
      <c r="Y162" s="298"/>
      <c r="Z162" s="298"/>
      <c r="AA162" s="298"/>
      <c r="AB162" s="298"/>
      <c r="AC162" s="298"/>
      <c r="AD162" s="298"/>
      <c r="AE162" s="298"/>
      <c r="AF162" s="298"/>
      <c r="AG162" s="298"/>
      <c r="AH162" s="298"/>
      <c r="AI162" s="316">
        <f t="shared" si="64"/>
        <v>0</v>
      </c>
      <c r="AJ162" s="316"/>
      <c r="AK162" s="298"/>
      <c r="AL162" s="297">
        <f t="shared" si="65"/>
        <v>0</v>
      </c>
      <c r="AM162" s="332"/>
      <c r="AN162" s="332"/>
      <c r="AO162" s="332"/>
      <c r="AP162" s="332">
        <f t="shared" si="66"/>
        <v>0</v>
      </c>
    </row>
    <row r="163" ht="14" customHeight="1" spans="1:42">
      <c r="A163" s="339"/>
      <c r="B163" s="296"/>
      <c r="C163" s="126" t="s">
        <v>666</v>
      </c>
      <c r="D163" s="297">
        <f t="shared" si="72"/>
        <v>115</v>
      </c>
      <c r="E163" s="298"/>
      <c r="F163" s="298"/>
      <c r="G163" s="298"/>
      <c r="H163" s="298"/>
      <c r="I163" s="298"/>
      <c r="J163" s="298"/>
      <c r="K163" s="298"/>
      <c r="L163" s="298"/>
      <c r="M163" s="298"/>
      <c r="N163" s="298"/>
      <c r="O163" s="298"/>
      <c r="P163" s="298"/>
      <c r="Q163" s="316">
        <f t="shared" si="62"/>
        <v>0</v>
      </c>
      <c r="R163" s="298"/>
      <c r="S163" s="298"/>
      <c r="T163" s="316">
        <f t="shared" si="63"/>
        <v>0</v>
      </c>
      <c r="U163" s="298"/>
      <c r="V163" s="298">
        <v>109</v>
      </c>
      <c r="W163" s="298"/>
      <c r="X163" s="298">
        <v>6</v>
      </c>
      <c r="Y163" s="298"/>
      <c r="Z163" s="298"/>
      <c r="AA163" s="298"/>
      <c r="AB163" s="298"/>
      <c r="AC163" s="298"/>
      <c r="AD163" s="298"/>
      <c r="AE163" s="298"/>
      <c r="AF163" s="298"/>
      <c r="AG163" s="298"/>
      <c r="AH163" s="298"/>
      <c r="AI163" s="316">
        <f t="shared" si="64"/>
        <v>115</v>
      </c>
      <c r="AJ163" s="316"/>
      <c r="AK163" s="298"/>
      <c r="AL163" s="297">
        <f t="shared" si="65"/>
        <v>115</v>
      </c>
      <c r="AM163" s="332">
        <v>5642</v>
      </c>
      <c r="AN163" s="332">
        <v>849</v>
      </c>
      <c r="AO163" s="332">
        <v>1661.89</v>
      </c>
      <c r="AP163" s="332">
        <f t="shared" si="66"/>
        <v>8267.89</v>
      </c>
    </row>
    <row r="164" ht="14" customHeight="1" spans="1:42">
      <c r="A164" s="339"/>
      <c r="B164" s="296"/>
      <c r="C164" s="126" t="s">
        <v>667</v>
      </c>
      <c r="D164" s="297">
        <f>SUM(D165:D166)</f>
        <v>1898.67</v>
      </c>
      <c r="E164" s="297">
        <f t="shared" ref="E164:AP164" si="73">SUM(E165:E166)</f>
        <v>1400.94</v>
      </c>
      <c r="F164" s="297">
        <f t="shared" si="73"/>
        <v>0</v>
      </c>
      <c r="G164" s="297">
        <f t="shared" si="73"/>
        <v>274.42</v>
      </c>
      <c r="H164" s="297">
        <f t="shared" si="73"/>
        <v>0</v>
      </c>
      <c r="I164" s="297">
        <f t="shared" si="73"/>
        <v>84.66</v>
      </c>
      <c r="J164" s="297">
        <f t="shared" si="73"/>
        <v>6.73</v>
      </c>
      <c r="K164" s="297">
        <f t="shared" si="73"/>
        <v>4.12</v>
      </c>
      <c r="L164" s="297">
        <f t="shared" si="73"/>
        <v>0</v>
      </c>
      <c r="M164" s="297">
        <f t="shared" si="73"/>
        <v>0</v>
      </c>
      <c r="N164" s="297">
        <f t="shared" si="73"/>
        <v>0</v>
      </c>
      <c r="O164" s="297">
        <f t="shared" si="73"/>
        <v>0</v>
      </c>
      <c r="P164" s="297">
        <f t="shared" si="73"/>
        <v>0</v>
      </c>
      <c r="Q164" s="297">
        <f t="shared" si="73"/>
        <v>1770.87</v>
      </c>
      <c r="R164" s="297">
        <f t="shared" si="73"/>
        <v>0</v>
      </c>
      <c r="S164" s="297">
        <f t="shared" si="73"/>
        <v>0</v>
      </c>
      <c r="T164" s="297">
        <f t="shared" si="73"/>
        <v>0</v>
      </c>
      <c r="U164" s="297">
        <f t="shared" si="73"/>
        <v>0</v>
      </c>
      <c r="V164" s="297">
        <f t="shared" si="73"/>
        <v>0</v>
      </c>
      <c r="W164" s="297">
        <f t="shared" si="73"/>
        <v>0</v>
      </c>
      <c r="X164" s="297">
        <f t="shared" si="73"/>
        <v>0</v>
      </c>
      <c r="Y164" s="297">
        <f t="shared" si="73"/>
        <v>0</v>
      </c>
      <c r="Z164" s="297">
        <f t="shared" si="73"/>
        <v>0</v>
      </c>
      <c r="AA164" s="297">
        <f t="shared" si="73"/>
        <v>0</v>
      </c>
      <c r="AB164" s="297">
        <f t="shared" si="73"/>
        <v>92.8</v>
      </c>
      <c r="AC164" s="297">
        <f t="shared" si="73"/>
        <v>0</v>
      </c>
      <c r="AD164" s="297">
        <f t="shared" si="73"/>
        <v>0</v>
      </c>
      <c r="AE164" s="297">
        <f t="shared" si="73"/>
        <v>0</v>
      </c>
      <c r="AF164" s="297">
        <f t="shared" si="73"/>
        <v>0</v>
      </c>
      <c r="AG164" s="297">
        <f t="shared" si="73"/>
        <v>0</v>
      </c>
      <c r="AH164" s="297">
        <f t="shared" si="73"/>
        <v>0</v>
      </c>
      <c r="AI164" s="297">
        <f t="shared" si="73"/>
        <v>92.8</v>
      </c>
      <c r="AJ164" s="297">
        <f t="shared" si="73"/>
        <v>0</v>
      </c>
      <c r="AK164" s="297">
        <f t="shared" si="73"/>
        <v>35</v>
      </c>
      <c r="AL164" s="297">
        <f t="shared" si="73"/>
        <v>1898.67</v>
      </c>
      <c r="AM164" s="297">
        <f t="shared" si="73"/>
        <v>0</v>
      </c>
      <c r="AN164" s="297">
        <f t="shared" si="73"/>
        <v>551.3</v>
      </c>
      <c r="AO164" s="297">
        <f t="shared" si="73"/>
        <v>33.7</v>
      </c>
      <c r="AP164" s="297">
        <f t="shared" si="73"/>
        <v>2483.67</v>
      </c>
    </row>
    <row r="165" ht="14" customHeight="1" spans="1:42">
      <c r="A165" s="339"/>
      <c r="B165" s="296"/>
      <c r="C165" s="126" t="s">
        <v>668</v>
      </c>
      <c r="D165" s="297">
        <f t="shared" ref="D165:D169" si="74">Q165+T165+AI165+AJ165+AK165</f>
        <v>1898.67</v>
      </c>
      <c r="E165" s="298">
        <v>1400.94</v>
      </c>
      <c r="F165" s="298"/>
      <c r="G165" s="298">
        <v>274.42</v>
      </c>
      <c r="H165" s="298"/>
      <c r="I165" s="298">
        <v>84.66</v>
      </c>
      <c r="J165" s="298">
        <v>6.73</v>
      </c>
      <c r="K165" s="298">
        <v>4.12</v>
      </c>
      <c r="L165" s="298"/>
      <c r="M165" s="298"/>
      <c r="N165" s="298"/>
      <c r="O165" s="298"/>
      <c r="P165" s="298"/>
      <c r="Q165" s="316">
        <f t="shared" si="62"/>
        <v>1770.87</v>
      </c>
      <c r="R165" s="298"/>
      <c r="S165" s="298"/>
      <c r="T165" s="316">
        <f t="shared" si="63"/>
        <v>0</v>
      </c>
      <c r="U165" s="298"/>
      <c r="V165" s="298"/>
      <c r="W165" s="298"/>
      <c r="X165" s="298"/>
      <c r="Y165" s="298"/>
      <c r="Z165" s="298"/>
      <c r="AA165" s="298"/>
      <c r="AB165" s="298">
        <v>92.8</v>
      </c>
      <c r="AC165" s="298"/>
      <c r="AD165" s="298"/>
      <c r="AE165" s="298"/>
      <c r="AF165" s="298"/>
      <c r="AG165" s="298"/>
      <c r="AH165" s="298"/>
      <c r="AI165" s="316">
        <f t="shared" si="64"/>
        <v>92.8</v>
      </c>
      <c r="AJ165" s="316"/>
      <c r="AK165" s="298">
        <v>35</v>
      </c>
      <c r="AL165" s="297">
        <f t="shared" si="65"/>
        <v>1898.67</v>
      </c>
      <c r="AM165" s="332"/>
      <c r="AN165" s="332"/>
      <c r="AO165" s="332"/>
      <c r="AP165" s="332">
        <f t="shared" si="66"/>
        <v>1898.67</v>
      </c>
    </row>
    <row r="166" ht="14" customHeight="1" spans="1:42">
      <c r="A166" s="339"/>
      <c r="B166" s="296"/>
      <c r="C166" s="126" t="s">
        <v>669</v>
      </c>
      <c r="D166" s="297">
        <f t="shared" si="74"/>
        <v>0</v>
      </c>
      <c r="E166" s="298"/>
      <c r="F166" s="298"/>
      <c r="G166" s="298"/>
      <c r="H166" s="298"/>
      <c r="I166" s="298"/>
      <c r="J166" s="298"/>
      <c r="K166" s="298"/>
      <c r="L166" s="298"/>
      <c r="M166" s="298"/>
      <c r="N166" s="298"/>
      <c r="O166" s="298"/>
      <c r="P166" s="298"/>
      <c r="Q166" s="316">
        <f t="shared" si="62"/>
        <v>0</v>
      </c>
      <c r="R166" s="298"/>
      <c r="S166" s="298"/>
      <c r="T166" s="316">
        <f t="shared" si="63"/>
        <v>0</v>
      </c>
      <c r="U166" s="298"/>
      <c r="V166" s="298"/>
      <c r="W166" s="298"/>
      <c r="X166" s="298"/>
      <c r="Y166" s="298"/>
      <c r="Z166" s="298"/>
      <c r="AA166" s="298"/>
      <c r="AB166" s="298"/>
      <c r="AC166" s="298"/>
      <c r="AD166" s="298"/>
      <c r="AE166" s="298"/>
      <c r="AF166" s="298"/>
      <c r="AG166" s="298"/>
      <c r="AH166" s="298"/>
      <c r="AI166" s="316">
        <f t="shared" si="64"/>
        <v>0</v>
      </c>
      <c r="AJ166" s="316"/>
      <c r="AK166" s="298"/>
      <c r="AL166" s="297">
        <f t="shared" si="65"/>
        <v>0</v>
      </c>
      <c r="AM166" s="332"/>
      <c r="AN166" s="332">
        <v>551.3</v>
      </c>
      <c r="AO166" s="332">
        <v>33.7</v>
      </c>
      <c r="AP166" s="332">
        <f t="shared" si="66"/>
        <v>585</v>
      </c>
    </row>
    <row r="167" ht="14" customHeight="1" spans="1:42">
      <c r="A167" s="339"/>
      <c r="B167" s="296"/>
      <c r="C167" s="126" t="s">
        <v>670</v>
      </c>
      <c r="D167" s="297">
        <f>SUM(D168:D169)</f>
        <v>27</v>
      </c>
      <c r="E167" s="297">
        <f t="shared" ref="E167:AP167" si="75">SUM(E168:E169)</f>
        <v>0</v>
      </c>
      <c r="F167" s="297">
        <f t="shared" si="75"/>
        <v>0</v>
      </c>
      <c r="G167" s="297">
        <f t="shared" si="75"/>
        <v>0</v>
      </c>
      <c r="H167" s="297">
        <f t="shared" si="75"/>
        <v>0</v>
      </c>
      <c r="I167" s="297">
        <f t="shared" si="75"/>
        <v>0</v>
      </c>
      <c r="J167" s="297">
        <f t="shared" si="75"/>
        <v>0</v>
      </c>
      <c r="K167" s="297">
        <f t="shared" si="75"/>
        <v>0</v>
      </c>
      <c r="L167" s="297">
        <f t="shared" si="75"/>
        <v>0</v>
      </c>
      <c r="M167" s="297">
        <f t="shared" si="75"/>
        <v>0</v>
      </c>
      <c r="N167" s="297">
        <f t="shared" si="75"/>
        <v>0</v>
      </c>
      <c r="O167" s="297">
        <f t="shared" si="75"/>
        <v>0</v>
      </c>
      <c r="P167" s="297">
        <f t="shared" si="75"/>
        <v>0</v>
      </c>
      <c r="Q167" s="297">
        <f t="shared" si="75"/>
        <v>0</v>
      </c>
      <c r="R167" s="297">
        <f t="shared" si="75"/>
        <v>0</v>
      </c>
      <c r="S167" s="297">
        <f t="shared" si="75"/>
        <v>0</v>
      </c>
      <c r="T167" s="297">
        <f t="shared" si="75"/>
        <v>0</v>
      </c>
      <c r="U167" s="297">
        <f t="shared" si="75"/>
        <v>0</v>
      </c>
      <c r="V167" s="297">
        <f t="shared" si="75"/>
        <v>0</v>
      </c>
      <c r="W167" s="297">
        <f t="shared" si="75"/>
        <v>0</v>
      </c>
      <c r="X167" s="297">
        <f t="shared" si="75"/>
        <v>27</v>
      </c>
      <c r="Y167" s="297">
        <f t="shared" si="75"/>
        <v>0</v>
      </c>
      <c r="Z167" s="297">
        <f t="shared" si="75"/>
        <v>0</v>
      </c>
      <c r="AA167" s="297">
        <f t="shared" si="75"/>
        <v>0</v>
      </c>
      <c r="AB167" s="297">
        <f t="shared" si="75"/>
        <v>0</v>
      </c>
      <c r="AC167" s="297">
        <f t="shared" si="75"/>
        <v>0</v>
      </c>
      <c r="AD167" s="297">
        <f t="shared" si="75"/>
        <v>0</v>
      </c>
      <c r="AE167" s="297">
        <f t="shared" si="75"/>
        <v>0</v>
      </c>
      <c r="AF167" s="297">
        <f t="shared" si="75"/>
        <v>0</v>
      </c>
      <c r="AG167" s="297">
        <f t="shared" si="75"/>
        <v>0</v>
      </c>
      <c r="AH167" s="297">
        <f t="shared" si="75"/>
        <v>0</v>
      </c>
      <c r="AI167" s="297">
        <f t="shared" si="75"/>
        <v>27</v>
      </c>
      <c r="AJ167" s="297">
        <f t="shared" si="75"/>
        <v>0</v>
      </c>
      <c r="AK167" s="297">
        <f t="shared" si="75"/>
        <v>0</v>
      </c>
      <c r="AL167" s="297">
        <f t="shared" si="75"/>
        <v>27</v>
      </c>
      <c r="AM167" s="297">
        <f t="shared" si="75"/>
        <v>0</v>
      </c>
      <c r="AN167" s="297">
        <f t="shared" si="75"/>
        <v>0</v>
      </c>
      <c r="AO167" s="297">
        <f t="shared" si="75"/>
        <v>0</v>
      </c>
      <c r="AP167" s="297">
        <f t="shared" si="75"/>
        <v>27</v>
      </c>
    </row>
    <row r="168" ht="14" customHeight="1" spans="1:42">
      <c r="A168" s="339"/>
      <c r="B168" s="296"/>
      <c r="C168" s="126" t="s">
        <v>671</v>
      </c>
      <c r="D168" s="297">
        <f t="shared" si="74"/>
        <v>0</v>
      </c>
      <c r="E168" s="298"/>
      <c r="F168" s="298"/>
      <c r="G168" s="298"/>
      <c r="H168" s="298"/>
      <c r="I168" s="298"/>
      <c r="J168" s="298"/>
      <c r="K168" s="298"/>
      <c r="L168" s="298"/>
      <c r="M168" s="298"/>
      <c r="N168" s="298"/>
      <c r="O168" s="298"/>
      <c r="P168" s="298"/>
      <c r="Q168" s="316">
        <f t="shared" si="62"/>
        <v>0</v>
      </c>
      <c r="R168" s="298"/>
      <c r="S168" s="298"/>
      <c r="T168" s="316">
        <f t="shared" si="63"/>
        <v>0</v>
      </c>
      <c r="U168" s="298"/>
      <c r="V168" s="298"/>
      <c r="W168" s="298"/>
      <c r="X168" s="298"/>
      <c r="Y168" s="298"/>
      <c r="Z168" s="298"/>
      <c r="AA168" s="298"/>
      <c r="AB168" s="298"/>
      <c r="AC168" s="298"/>
      <c r="AD168" s="298"/>
      <c r="AE168" s="298"/>
      <c r="AF168" s="298"/>
      <c r="AG168" s="298"/>
      <c r="AH168" s="298"/>
      <c r="AI168" s="316">
        <f t="shared" si="64"/>
        <v>0</v>
      </c>
      <c r="AJ168" s="316"/>
      <c r="AK168" s="298"/>
      <c r="AL168" s="297">
        <f t="shared" si="65"/>
        <v>0</v>
      </c>
      <c r="AM168" s="332"/>
      <c r="AN168" s="332"/>
      <c r="AO168" s="332"/>
      <c r="AP168" s="332">
        <f t="shared" si="66"/>
        <v>0</v>
      </c>
    </row>
    <row r="169" ht="14" customHeight="1" spans="1:42">
      <c r="A169" s="339"/>
      <c r="B169" s="296"/>
      <c r="C169" s="126" t="s">
        <v>672</v>
      </c>
      <c r="D169" s="297">
        <f t="shared" si="74"/>
        <v>27</v>
      </c>
      <c r="E169" s="298"/>
      <c r="F169" s="298"/>
      <c r="G169" s="298"/>
      <c r="H169" s="298"/>
      <c r="I169" s="298"/>
      <c r="J169" s="298"/>
      <c r="K169" s="298"/>
      <c r="L169" s="298"/>
      <c r="M169" s="298"/>
      <c r="N169" s="298"/>
      <c r="O169" s="298"/>
      <c r="P169" s="298"/>
      <c r="Q169" s="316">
        <f t="shared" si="62"/>
        <v>0</v>
      </c>
      <c r="R169" s="298"/>
      <c r="S169" s="298"/>
      <c r="T169" s="316">
        <f t="shared" si="63"/>
        <v>0</v>
      </c>
      <c r="U169" s="298"/>
      <c r="V169" s="298"/>
      <c r="W169" s="298"/>
      <c r="X169" s="298">
        <v>27</v>
      </c>
      <c r="Y169" s="298"/>
      <c r="Z169" s="298"/>
      <c r="AA169" s="298"/>
      <c r="AB169" s="298"/>
      <c r="AC169" s="298"/>
      <c r="AD169" s="298"/>
      <c r="AE169" s="298"/>
      <c r="AF169" s="298"/>
      <c r="AG169" s="298"/>
      <c r="AH169" s="298"/>
      <c r="AI169" s="316">
        <f t="shared" si="64"/>
        <v>27</v>
      </c>
      <c r="AJ169" s="316"/>
      <c r="AK169" s="298"/>
      <c r="AL169" s="297">
        <f t="shared" si="65"/>
        <v>27</v>
      </c>
      <c r="AM169" s="332"/>
      <c r="AN169" s="332"/>
      <c r="AO169" s="332"/>
      <c r="AP169" s="332">
        <f t="shared" si="66"/>
        <v>27</v>
      </c>
    </row>
    <row r="170" ht="14" customHeight="1" spans="1:42">
      <c r="A170" s="339"/>
      <c r="B170" s="296"/>
      <c r="C170" s="126" t="s">
        <v>673</v>
      </c>
      <c r="D170" s="297">
        <f>SUM(D171:D172)</f>
        <v>315.16</v>
      </c>
      <c r="E170" s="297">
        <f t="shared" ref="E170:AP170" si="76">SUM(E171:E172)</f>
        <v>249.14</v>
      </c>
      <c r="F170" s="297">
        <f t="shared" si="76"/>
        <v>0</v>
      </c>
      <c r="G170" s="297">
        <f t="shared" si="76"/>
        <v>48.98</v>
      </c>
      <c r="H170" s="297">
        <f t="shared" si="76"/>
        <v>0</v>
      </c>
      <c r="I170" s="297">
        <f t="shared" si="76"/>
        <v>15.08</v>
      </c>
      <c r="J170" s="297">
        <f t="shared" si="76"/>
        <v>1.22</v>
      </c>
      <c r="K170" s="297">
        <f t="shared" si="76"/>
        <v>0.74</v>
      </c>
      <c r="L170" s="297">
        <f t="shared" si="76"/>
        <v>0</v>
      </c>
      <c r="M170" s="297">
        <f t="shared" si="76"/>
        <v>0</v>
      </c>
      <c r="N170" s="297">
        <f t="shared" si="76"/>
        <v>0</v>
      </c>
      <c r="O170" s="297">
        <f t="shared" si="76"/>
        <v>0</v>
      </c>
      <c r="P170" s="297">
        <f t="shared" si="76"/>
        <v>0</v>
      </c>
      <c r="Q170" s="297">
        <f t="shared" si="76"/>
        <v>315.16</v>
      </c>
      <c r="R170" s="297">
        <f t="shared" si="76"/>
        <v>0</v>
      </c>
      <c r="S170" s="297">
        <f t="shared" si="76"/>
        <v>0</v>
      </c>
      <c r="T170" s="297">
        <f t="shared" si="76"/>
        <v>0</v>
      </c>
      <c r="U170" s="297">
        <f t="shared" si="76"/>
        <v>0</v>
      </c>
      <c r="V170" s="297">
        <f t="shared" si="76"/>
        <v>0</v>
      </c>
      <c r="W170" s="297">
        <f t="shared" si="76"/>
        <v>0</v>
      </c>
      <c r="X170" s="297">
        <f t="shared" si="76"/>
        <v>0</v>
      </c>
      <c r="Y170" s="297">
        <f t="shared" si="76"/>
        <v>0</v>
      </c>
      <c r="Z170" s="297">
        <f t="shared" si="76"/>
        <v>0</v>
      </c>
      <c r="AA170" s="297">
        <f t="shared" si="76"/>
        <v>0</v>
      </c>
      <c r="AB170" s="297">
        <f t="shared" si="76"/>
        <v>0</v>
      </c>
      <c r="AC170" s="297">
        <f t="shared" si="76"/>
        <v>0</v>
      </c>
      <c r="AD170" s="297">
        <f t="shared" si="76"/>
        <v>0</v>
      </c>
      <c r="AE170" s="297">
        <f t="shared" si="76"/>
        <v>0</v>
      </c>
      <c r="AF170" s="297">
        <f t="shared" si="76"/>
        <v>0</v>
      </c>
      <c r="AG170" s="297">
        <f t="shared" si="76"/>
        <v>0</v>
      </c>
      <c r="AH170" s="297">
        <f t="shared" si="76"/>
        <v>0</v>
      </c>
      <c r="AI170" s="297">
        <f t="shared" si="76"/>
        <v>0</v>
      </c>
      <c r="AJ170" s="297">
        <f t="shared" si="76"/>
        <v>0</v>
      </c>
      <c r="AK170" s="297">
        <f t="shared" si="76"/>
        <v>0</v>
      </c>
      <c r="AL170" s="297">
        <f t="shared" si="76"/>
        <v>315.16</v>
      </c>
      <c r="AM170" s="297">
        <f t="shared" si="76"/>
        <v>0</v>
      </c>
      <c r="AN170" s="297">
        <f t="shared" si="76"/>
        <v>0</v>
      </c>
      <c r="AO170" s="297">
        <f t="shared" si="76"/>
        <v>0</v>
      </c>
      <c r="AP170" s="297">
        <f t="shared" si="76"/>
        <v>315.16</v>
      </c>
    </row>
    <row r="171" ht="14" customHeight="1" spans="1:42">
      <c r="A171" s="339"/>
      <c r="B171" s="296"/>
      <c r="C171" s="126" t="s">
        <v>674</v>
      </c>
      <c r="D171" s="297">
        <f t="shared" ref="D171:D175" si="77">Q171+T171+AI171+AJ171+AK171</f>
        <v>315.16</v>
      </c>
      <c r="E171" s="298">
        <v>249.14</v>
      </c>
      <c r="F171" s="298"/>
      <c r="G171" s="298">
        <v>48.98</v>
      </c>
      <c r="H171" s="298"/>
      <c r="I171" s="298">
        <v>15.08</v>
      </c>
      <c r="J171" s="298">
        <v>1.22</v>
      </c>
      <c r="K171" s="298">
        <v>0.74</v>
      </c>
      <c r="L171" s="298"/>
      <c r="M171" s="298"/>
      <c r="N171" s="298"/>
      <c r="O171" s="298"/>
      <c r="P171" s="298"/>
      <c r="Q171" s="316">
        <f t="shared" si="62"/>
        <v>315.16</v>
      </c>
      <c r="R171" s="298"/>
      <c r="S171" s="298"/>
      <c r="T171" s="316">
        <f t="shared" si="63"/>
        <v>0</v>
      </c>
      <c r="U171" s="298"/>
      <c r="V171" s="298"/>
      <c r="W171" s="298"/>
      <c r="X171" s="298"/>
      <c r="Y171" s="298"/>
      <c r="Z171" s="298"/>
      <c r="AA171" s="298"/>
      <c r="AB171" s="298"/>
      <c r="AC171" s="298"/>
      <c r="AD171" s="298"/>
      <c r="AE171" s="298"/>
      <c r="AF171" s="298"/>
      <c r="AG171" s="298"/>
      <c r="AH171" s="298"/>
      <c r="AI171" s="316">
        <f t="shared" si="64"/>
        <v>0</v>
      </c>
      <c r="AJ171" s="316"/>
      <c r="AK171" s="298"/>
      <c r="AL171" s="297">
        <f t="shared" si="65"/>
        <v>315.16</v>
      </c>
      <c r="AM171" s="332"/>
      <c r="AN171" s="332"/>
      <c r="AO171" s="332"/>
      <c r="AP171" s="332">
        <f t="shared" si="66"/>
        <v>315.16</v>
      </c>
    </row>
    <row r="172" ht="14" customHeight="1" spans="1:42">
      <c r="A172" s="339"/>
      <c r="B172" s="296"/>
      <c r="C172" s="126" t="s">
        <v>675</v>
      </c>
      <c r="D172" s="297">
        <f t="shared" si="77"/>
        <v>0</v>
      </c>
      <c r="E172" s="298"/>
      <c r="F172" s="298"/>
      <c r="G172" s="298"/>
      <c r="H172" s="298"/>
      <c r="I172" s="298"/>
      <c r="J172" s="298"/>
      <c r="K172" s="298"/>
      <c r="L172" s="298"/>
      <c r="M172" s="298"/>
      <c r="N172" s="298"/>
      <c r="O172" s="298"/>
      <c r="P172" s="298"/>
      <c r="Q172" s="316">
        <f t="shared" si="62"/>
        <v>0</v>
      </c>
      <c r="R172" s="298"/>
      <c r="S172" s="298"/>
      <c r="T172" s="316">
        <f t="shared" si="63"/>
        <v>0</v>
      </c>
      <c r="U172" s="298"/>
      <c r="V172" s="298"/>
      <c r="W172" s="298"/>
      <c r="X172" s="298"/>
      <c r="Y172" s="298"/>
      <c r="Z172" s="298"/>
      <c r="AA172" s="298"/>
      <c r="AB172" s="298"/>
      <c r="AC172" s="298"/>
      <c r="AD172" s="298"/>
      <c r="AE172" s="298"/>
      <c r="AF172" s="298"/>
      <c r="AG172" s="298"/>
      <c r="AH172" s="298"/>
      <c r="AI172" s="316">
        <f t="shared" si="64"/>
        <v>0</v>
      </c>
      <c r="AJ172" s="316"/>
      <c r="AK172" s="298"/>
      <c r="AL172" s="297">
        <f t="shared" si="65"/>
        <v>0</v>
      </c>
      <c r="AM172" s="332"/>
      <c r="AN172" s="332"/>
      <c r="AO172" s="332"/>
      <c r="AP172" s="332">
        <f t="shared" si="66"/>
        <v>0</v>
      </c>
    </row>
    <row r="173" ht="14" customHeight="1" spans="1:42">
      <c r="A173" s="339"/>
      <c r="B173" s="296"/>
      <c r="C173" s="126" t="s">
        <v>676</v>
      </c>
      <c r="D173" s="297">
        <f>SUM(D174:D175)</f>
        <v>263.37</v>
      </c>
      <c r="E173" s="297">
        <f t="shared" ref="E173:AP173" si="78">SUM(E174:E175)</f>
        <v>189.86</v>
      </c>
      <c r="F173" s="297">
        <f t="shared" si="78"/>
        <v>0</v>
      </c>
      <c r="G173" s="297">
        <f t="shared" si="78"/>
        <v>37.29</v>
      </c>
      <c r="H173" s="297">
        <f t="shared" si="78"/>
        <v>0</v>
      </c>
      <c r="I173" s="297">
        <f t="shared" si="78"/>
        <v>11.54</v>
      </c>
      <c r="J173" s="297">
        <f t="shared" si="78"/>
        <v>0.93</v>
      </c>
      <c r="K173" s="297">
        <f t="shared" si="78"/>
        <v>0.56</v>
      </c>
      <c r="L173" s="297">
        <f t="shared" si="78"/>
        <v>0</v>
      </c>
      <c r="M173" s="297">
        <f t="shared" si="78"/>
        <v>0</v>
      </c>
      <c r="N173" s="297">
        <f t="shared" si="78"/>
        <v>0</v>
      </c>
      <c r="O173" s="297">
        <f t="shared" si="78"/>
        <v>0</v>
      </c>
      <c r="P173" s="297">
        <f t="shared" si="78"/>
        <v>0</v>
      </c>
      <c r="Q173" s="297">
        <f t="shared" si="78"/>
        <v>240.18</v>
      </c>
      <c r="R173" s="297">
        <f t="shared" si="78"/>
        <v>0</v>
      </c>
      <c r="S173" s="297">
        <f t="shared" si="78"/>
        <v>0</v>
      </c>
      <c r="T173" s="297">
        <f t="shared" si="78"/>
        <v>0</v>
      </c>
      <c r="U173" s="297">
        <f t="shared" si="78"/>
        <v>0</v>
      </c>
      <c r="V173" s="297">
        <f t="shared" si="78"/>
        <v>0</v>
      </c>
      <c r="W173" s="297">
        <f t="shared" si="78"/>
        <v>0</v>
      </c>
      <c r="X173" s="297">
        <f t="shared" si="78"/>
        <v>23.19</v>
      </c>
      <c r="Y173" s="297">
        <f t="shared" si="78"/>
        <v>0</v>
      </c>
      <c r="Z173" s="297">
        <f t="shared" si="78"/>
        <v>0</v>
      </c>
      <c r="AA173" s="297">
        <f t="shared" si="78"/>
        <v>0</v>
      </c>
      <c r="AB173" s="297">
        <f t="shared" si="78"/>
        <v>0</v>
      </c>
      <c r="AC173" s="297">
        <f t="shared" si="78"/>
        <v>0</v>
      </c>
      <c r="AD173" s="297">
        <f t="shared" si="78"/>
        <v>0</v>
      </c>
      <c r="AE173" s="297">
        <f t="shared" si="78"/>
        <v>0</v>
      </c>
      <c r="AF173" s="297">
        <f t="shared" si="78"/>
        <v>0</v>
      </c>
      <c r="AG173" s="297">
        <f t="shared" si="78"/>
        <v>0</v>
      </c>
      <c r="AH173" s="297">
        <f t="shared" si="78"/>
        <v>0</v>
      </c>
      <c r="AI173" s="297">
        <f t="shared" si="78"/>
        <v>23.19</v>
      </c>
      <c r="AJ173" s="297">
        <f t="shared" si="78"/>
        <v>0</v>
      </c>
      <c r="AK173" s="297">
        <f t="shared" si="78"/>
        <v>0</v>
      </c>
      <c r="AL173" s="297">
        <f t="shared" si="78"/>
        <v>263.37</v>
      </c>
      <c r="AM173" s="297">
        <f t="shared" si="78"/>
        <v>0</v>
      </c>
      <c r="AN173" s="297">
        <f t="shared" si="78"/>
        <v>0</v>
      </c>
      <c r="AO173" s="297">
        <f t="shared" si="78"/>
        <v>0</v>
      </c>
      <c r="AP173" s="297">
        <f t="shared" si="78"/>
        <v>263.37</v>
      </c>
    </row>
    <row r="174" ht="14" customHeight="1" spans="1:42">
      <c r="A174" s="339"/>
      <c r="B174" s="296"/>
      <c r="C174" s="126" t="s">
        <v>677</v>
      </c>
      <c r="D174" s="297">
        <f t="shared" si="77"/>
        <v>263.37</v>
      </c>
      <c r="E174" s="298">
        <v>189.86</v>
      </c>
      <c r="F174" s="298"/>
      <c r="G174" s="298">
        <v>37.29</v>
      </c>
      <c r="H174" s="298"/>
      <c r="I174" s="298">
        <v>11.54</v>
      </c>
      <c r="J174" s="298">
        <v>0.93</v>
      </c>
      <c r="K174" s="298">
        <v>0.56</v>
      </c>
      <c r="L174" s="298"/>
      <c r="M174" s="298"/>
      <c r="N174" s="298"/>
      <c r="O174" s="298"/>
      <c r="P174" s="298"/>
      <c r="Q174" s="316">
        <f t="shared" si="62"/>
        <v>240.18</v>
      </c>
      <c r="R174" s="298"/>
      <c r="S174" s="298"/>
      <c r="T174" s="316">
        <f t="shared" si="63"/>
        <v>0</v>
      </c>
      <c r="U174" s="298"/>
      <c r="V174" s="298"/>
      <c r="W174" s="298"/>
      <c r="X174" s="298">
        <v>23.19</v>
      </c>
      <c r="Y174" s="298"/>
      <c r="Z174" s="298"/>
      <c r="AA174" s="298"/>
      <c r="AB174" s="298"/>
      <c r="AC174" s="298"/>
      <c r="AD174" s="298"/>
      <c r="AE174" s="298"/>
      <c r="AF174" s="298"/>
      <c r="AG174" s="298"/>
      <c r="AH174" s="298"/>
      <c r="AI174" s="316">
        <f t="shared" si="64"/>
        <v>23.19</v>
      </c>
      <c r="AJ174" s="316"/>
      <c r="AK174" s="298"/>
      <c r="AL174" s="297">
        <f t="shared" si="65"/>
        <v>263.37</v>
      </c>
      <c r="AM174" s="332"/>
      <c r="AN174" s="332"/>
      <c r="AO174" s="332"/>
      <c r="AP174" s="332">
        <f t="shared" si="66"/>
        <v>263.37</v>
      </c>
    </row>
    <row r="175" ht="14" customHeight="1" spans="1:42">
      <c r="A175" s="339"/>
      <c r="B175" s="296"/>
      <c r="C175" s="126" t="s">
        <v>678</v>
      </c>
      <c r="D175" s="297">
        <f t="shared" si="77"/>
        <v>0</v>
      </c>
      <c r="E175" s="298"/>
      <c r="F175" s="298"/>
      <c r="G175" s="298"/>
      <c r="H175" s="298"/>
      <c r="I175" s="298"/>
      <c r="J175" s="298"/>
      <c r="K175" s="298"/>
      <c r="L175" s="298"/>
      <c r="M175" s="298"/>
      <c r="N175" s="298"/>
      <c r="O175" s="298"/>
      <c r="P175" s="298"/>
      <c r="Q175" s="316">
        <f t="shared" si="62"/>
        <v>0</v>
      </c>
      <c r="R175" s="298"/>
      <c r="S175" s="298"/>
      <c r="T175" s="316">
        <f t="shared" si="63"/>
        <v>0</v>
      </c>
      <c r="U175" s="298"/>
      <c r="V175" s="298"/>
      <c r="W175" s="298"/>
      <c r="X175" s="298"/>
      <c r="Y175" s="298"/>
      <c r="Z175" s="298"/>
      <c r="AA175" s="298"/>
      <c r="AB175" s="298"/>
      <c r="AC175" s="298"/>
      <c r="AD175" s="298"/>
      <c r="AE175" s="298"/>
      <c r="AF175" s="298"/>
      <c r="AG175" s="298"/>
      <c r="AH175" s="298"/>
      <c r="AI175" s="316">
        <f t="shared" si="64"/>
        <v>0</v>
      </c>
      <c r="AJ175" s="316"/>
      <c r="AK175" s="298"/>
      <c r="AL175" s="297">
        <f t="shared" si="65"/>
        <v>0</v>
      </c>
      <c r="AM175" s="332"/>
      <c r="AN175" s="332"/>
      <c r="AO175" s="332"/>
      <c r="AP175" s="332">
        <f t="shared" si="66"/>
        <v>0</v>
      </c>
    </row>
    <row r="176" ht="14" customHeight="1" spans="1:42">
      <c r="A176" s="339"/>
      <c r="B176" s="296"/>
      <c r="C176" s="126" t="s">
        <v>679</v>
      </c>
      <c r="D176" s="297">
        <f>SUM(D177:D180)</f>
        <v>778.79</v>
      </c>
      <c r="E176" s="297">
        <f t="shared" ref="E176:AP176" si="79">SUM(E177:E180)</f>
        <v>590.73</v>
      </c>
      <c r="F176" s="297">
        <f t="shared" si="79"/>
        <v>0</v>
      </c>
      <c r="G176" s="297">
        <f t="shared" si="79"/>
        <v>116.04</v>
      </c>
      <c r="H176" s="297">
        <f t="shared" si="79"/>
        <v>0</v>
      </c>
      <c r="I176" s="297">
        <f t="shared" si="79"/>
        <v>35.89</v>
      </c>
      <c r="J176" s="297">
        <f t="shared" si="79"/>
        <v>2.83</v>
      </c>
      <c r="K176" s="297">
        <f t="shared" si="79"/>
        <v>1.74</v>
      </c>
      <c r="L176" s="297">
        <f t="shared" si="79"/>
        <v>0</v>
      </c>
      <c r="M176" s="297">
        <f t="shared" si="79"/>
        <v>1.4</v>
      </c>
      <c r="N176" s="297">
        <f t="shared" si="79"/>
        <v>0</v>
      </c>
      <c r="O176" s="297">
        <f t="shared" si="79"/>
        <v>0</v>
      </c>
      <c r="P176" s="297">
        <f t="shared" si="79"/>
        <v>0</v>
      </c>
      <c r="Q176" s="297">
        <f t="shared" si="79"/>
        <v>748.63</v>
      </c>
      <c r="R176" s="297">
        <f t="shared" si="79"/>
        <v>8.84</v>
      </c>
      <c r="S176" s="297">
        <f t="shared" si="79"/>
        <v>1</v>
      </c>
      <c r="T176" s="297">
        <f t="shared" si="79"/>
        <v>9.84</v>
      </c>
      <c r="U176" s="297">
        <f t="shared" si="79"/>
        <v>0</v>
      </c>
      <c r="V176" s="297">
        <f t="shared" si="79"/>
        <v>0</v>
      </c>
      <c r="W176" s="297">
        <f t="shared" si="79"/>
        <v>0</v>
      </c>
      <c r="X176" s="297">
        <f t="shared" si="79"/>
        <v>20.32</v>
      </c>
      <c r="Y176" s="297">
        <f t="shared" si="79"/>
        <v>0</v>
      </c>
      <c r="Z176" s="297">
        <f t="shared" si="79"/>
        <v>0</v>
      </c>
      <c r="AA176" s="297">
        <f t="shared" si="79"/>
        <v>0</v>
      </c>
      <c r="AB176" s="297">
        <f t="shared" si="79"/>
        <v>0</v>
      </c>
      <c r="AC176" s="297">
        <f t="shared" si="79"/>
        <v>0</v>
      </c>
      <c r="AD176" s="297">
        <f t="shared" si="79"/>
        <v>0</v>
      </c>
      <c r="AE176" s="297">
        <f t="shared" si="79"/>
        <v>0</v>
      </c>
      <c r="AF176" s="297">
        <f t="shared" si="79"/>
        <v>0</v>
      </c>
      <c r="AG176" s="297">
        <f t="shared" si="79"/>
        <v>0</v>
      </c>
      <c r="AH176" s="297">
        <f t="shared" si="79"/>
        <v>0</v>
      </c>
      <c r="AI176" s="297">
        <f t="shared" si="79"/>
        <v>20.32</v>
      </c>
      <c r="AJ176" s="297">
        <f t="shared" si="79"/>
        <v>0</v>
      </c>
      <c r="AK176" s="297">
        <f t="shared" si="79"/>
        <v>0</v>
      </c>
      <c r="AL176" s="297">
        <f t="shared" si="79"/>
        <v>778.79</v>
      </c>
      <c r="AM176" s="297">
        <f t="shared" si="79"/>
        <v>0</v>
      </c>
      <c r="AN176" s="297">
        <f t="shared" si="79"/>
        <v>0</v>
      </c>
      <c r="AO176" s="297">
        <f t="shared" si="79"/>
        <v>0</v>
      </c>
      <c r="AP176" s="297">
        <f t="shared" si="79"/>
        <v>778.79</v>
      </c>
    </row>
    <row r="177" ht="14" customHeight="1" spans="1:42">
      <c r="A177" s="339"/>
      <c r="B177" s="296"/>
      <c r="C177" s="126" t="s">
        <v>680</v>
      </c>
      <c r="D177" s="297">
        <f t="shared" ref="D177:D180" si="80">Q177+T177+AI177+AJ177+AK177</f>
        <v>646.28</v>
      </c>
      <c r="E177" s="298">
        <v>499.1</v>
      </c>
      <c r="F177" s="298"/>
      <c r="G177" s="298">
        <v>98.03</v>
      </c>
      <c r="H177" s="298"/>
      <c r="I177" s="298">
        <v>30.26</v>
      </c>
      <c r="J177" s="298">
        <v>2.42</v>
      </c>
      <c r="K177" s="298">
        <v>1.47</v>
      </c>
      <c r="L177" s="298"/>
      <c r="M177" s="298"/>
      <c r="N177" s="298"/>
      <c r="O177" s="298"/>
      <c r="P177" s="298"/>
      <c r="Q177" s="316">
        <f t="shared" si="62"/>
        <v>631.28</v>
      </c>
      <c r="R177" s="298"/>
      <c r="S177" s="298"/>
      <c r="T177" s="316">
        <f t="shared" si="63"/>
        <v>0</v>
      </c>
      <c r="U177" s="298"/>
      <c r="V177" s="298"/>
      <c r="W177" s="298"/>
      <c r="X177" s="298">
        <v>15</v>
      </c>
      <c r="Y177" s="298"/>
      <c r="Z177" s="298"/>
      <c r="AA177" s="298"/>
      <c r="AB177" s="298"/>
      <c r="AC177" s="298"/>
      <c r="AD177" s="298"/>
      <c r="AE177" s="298"/>
      <c r="AF177" s="298"/>
      <c r="AG177" s="298"/>
      <c r="AH177" s="298"/>
      <c r="AI177" s="316">
        <f t="shared" si="64"/>
        <v>15</v>
      </c>
      <c r="AJ177" s="316"/>
      <c r="AK177" s="298"/>
      <c r="AL177" s="297">
        <f t="shared" si="65"/>
        <v>646.28</v>
      </c>
      <c r="AM177" s="332"/>
      <c r="AN177" s="332"/>
      <c r="AO177" s="332"/>
      <c r="AP177" s="332">
        <f t="shared" si="66"/>
        <v>646.28</v>
      </c>
    </row>
    <row r="178" ht="14" customHeight="1" spans="1:42">
      <c r="A178" s="339"/>
      <c r="B178" s="296"/>
      <c r="C178" s="126" t="s">
        <v>681</v>
      </c>
      <c r="D178" s="297">
        <f t="shared" si="80"/>
        <v>132.51</v>
      </c>
      <c r="E178" s="298">
        <v>91.63</v>
      </c>
      <c r="F178" s="298"/>
      <c r="G178" s="298">
        <v>18.01</v>
      </c>
      <c r="H178" s="298"/>
      <c r="I178" s="298">
        <v>5.63</v>
      </c>
      <c r="J178" s="298">
        <v>0.41</v>
      </c>
      <c r="K178" s="298">
        <v>0.27</v>
      </c>
      <c r="L178" s="298"/>
      <c r="M178" s="298">
        <v>1.4</v>
      </c>
      <c r="N178" s="298"/>
      <c r="O178" s="298"/>
      <c r="P178" s="298"/>
      <c r="Q178" s="316">
        <f t="shared" si="62"/>
        <v>117.35</v>
      </c>
      <c r="R178" s="298">
        <v>8.84</v>
      </c>
      <c r="S178" s="298">
        <v>1</v>
      </c>
      <c r="T178" s="316">
        <f t="shared" si="63"/>
        <v>9.84</v>
      </c>
      <c r="U178" s="298"/>
      <c r="V178" s="298"/>
      <c r="W178" s="298"/>
      <c r="X178" s="298">
        <v>5.32</v>
      </c>
      <c r="Y178" s="298"/>
      <c r="Z178" s="298"/>
      <c r="AA178" s="298"/>
      <c r="AB178" s="298"/>
      <c r="AC178" s="298"/>
      <c r="AD178" s="298"/>
      <c r="AE178" s="298"/>
      <c r="AF178" s="298"/>
      <c r="AG178" s="298"/>
      <c r="AH178" s="298"/>
      <c r="AI178" s="316">
        <f t="shared" si="64"/>
        <v>5.32</v>
      </c>
      <c r="AJ178" s="316"/>
      <c r="AK178" s="298"/>
      <c r="AL178" s="297">
        <f t="shared" si="65"/>
        <v>132.51</v>
      </c>
      <c r="AM178" s="332"/>
      <c r="AN178" s="332"/>
      <c r="AO178" s="332"/>
      <c r="AP178" s="332">
        <f t="shared" si="66"/>
        <v>132.51</v>
      </c>
    </row>
    <row r="179" ht="14" customHeight="1" spans="1:42">
      <c r="A179" s="339"/>
      <c r="B179" s="296"/>
      <c r="C179" s="126" t="s">
        <v>682</v>
      </c>
      <c r="D179" s="297">
        <f t="shared" si="80"/>
        <v>0</v>
      </c>
      <c r="E179" s="298"/>
      <c r="F179" s="298"/>
      <c r="G179" s="298"/>
      <c r="H179" s="298"/>
      <c r="I179" s="298"/>
      <c r="J179" s="298"/>
      <c r="K179" s="298"/>
      <c r="L179" s="298"/>
      <c r="M179" s="298"/>
      <c r="N179" s="298"/>
      <c r="O179" s="298"/>
      <c r="P179" s="298"/>
      <c r="Q179" s="316">
        <f t="shared" si="62"/>
        <v>0</v>
      </c>
      <c r="R179" s="298"/>
      <c r="S179" s="298"/>
      <c r="T179" s="316">
        <f t="shared" si="63"/>
        <v>0</v>
      </c>
      <c r="U179" s="298"/>
      <c r="V179" s="298"/>
      <c r="W179" s="298"/>
      <c r="X179" s="298"/>
      <c r="Y179" s="298"/>
      <c r="Z179" s="298"/>
      <c r="AA179" s="298"/>
      <c r="AB179" s="298"/>
      <c r="AC179" s="298"/>
      <c r="AD179" s="298"/>
      <c r="AE179" s="298"/>
      <c r="AF179" s="298"/>
      <c r="AG179" s="298"/>
      <c r="AH179" s="298"/>
      <c r="AI179" s="316">
        <f t="shared" si="64"/>
        <v>0</v>
      </c>
      <c r="AJ179" s="316"/>
      <c r="AK179" s="298"/>
      <c r="AL179" s="297">
        <f t="shared" si="65"/>
        <v>0</v>
      </c>
      <c r="AM179" s="332"/>
      <c r="AN179" s="332"/>
      <c r="AO179" s="332"/>
      <c r="AP179" s="332">
        <f t="shared" si="66"/>
        <v>0</v>
      </c>
    </row>
    <row r="180" ht="14" customHeight="1" spans="1:42">
      <c r="A180" s="339"/>
      <c r="B180" s="296"/>
      <c r="C180" s="126" t="s">
        <v>683</v>
      </c>
      <c r="D180" s="297">
        <f t="shared" si="80"/>
        <v>0</v>
      </c>
      <c r="E180" s="298"/>
      <c r="F180" s="298"/>
      <c r="G180" s="298"/>
      <c r="H180" s="298"/>
      <c r="I180" s="298"/>
      <c r="J180" s="298"/>
      <c r="K180" s="298"/>
      <c r="L180" s="298"/>
      <c r="M180" s="298"/>
      <c r="N180" s="298"/>
      <c r="O180" s="298"/>
      <c r="P180" s="298"/>
      <c r="Q180" s="316">
        <f t="shared" si="62"/>
        <v>0</v>
      </c>
      <c r="R180" s="298"/>
      <c r="S180" s="298"/>
      <c r="T180" s="316">
        <f t="shared" si="63"/>
        <v>0</v>
      </c>
      <c r="U180" s="298"/>
      <c r="V180" s="298"/>
      <c r="W180" s="298"/>
      <c r="X180" s="298"/>
      <c r="Y180" s="298"/>
      <c r="Z180" s="298"/>
      <c r="AA180" s="298"/>
      <c r="AB180" s="298"/>
      <c r="AC180" s="298"/>
      <c r="AD180" s="298"/>
      <c r="AE180" s="298"/>
      <c r="AF180" s="298"/>
      <c r="AG180" s="298"/>
      <c r="AH180" s="298"/>
      <c r="AI180" s="316">
        <f t="shared" si="64"/>
        <v>0</v>
      </c>
      <c r="AJ180" s="316"/>
      <c r="AK180" s="298"/>
      <c r="AL180" s="297">
        <f t="shared" si="65"/>
        <v>0</v>
      </c>
      <c r="AM180" s="332"/>
      <c r="AN180" s="332"/>
      <c r="AO180" s="332"/>
      <c r="AP180" s="332">
        <f t="shared" si="66"/>
        <v>0</v>
      </c>
    </row>
    <row r="181" ht="14" customHeight="1" spans="1:42">
      <c r="A181" s="339"/>
      <c r="B181" s="296"/>
      <c r="C181" s="126" t="s">
        <v>684</v>
      </c>
      <c r="D181" s="297">
        <f>SUM(D182:D187)</f>
        <v>1008.34</v>
      </c>
      <c r="E181" s="297">
        <f t="shared" ref="E181:AP181" si="81">SUM(E182:E187)</f>
        <v>0</v>
      </c>
      <c r="F181" s="297">
        <f t="shared" si="81"/>
        <v>0</v>
      </c>
      <c r="G181" s="297">
        <f t="shared" si="81"/>
        <v>0</v>
      </c>
      <c r="H181" s="297">
        <f t="shared" si="81"/>
        <v>0</v>
      </c>
      <c r="I181" s="297">
        <f t="shared" si="81"/>
        <v>0</v>
      </c>
      <c r="J181" s="297">
        <f t="shared" si="81"/>
        <v>0</v>
      </c>
      <c r="K181" s="297">
        <f t="shared" si="81"/>
        <v>0</v>
      </c>
      <c r="L181" s="297">
        <f t="shared" si="81"/>
        <v>0</v>
      </c>
      <c r="M181" s="297">
        <f t="shared" si="81"/>
        <v>0</v>
      </c>
      <c r="N181" s="297">
        <f t="shared" si="81"/>
        <v>0</v>
      </c>
      <c r="O181" s="297">
        <f t="shared" si="81"/>
        <v>0</v>
      </c>
      <c r="P181" s="297">
        <f t="shared" si="81"/>
        <v>0</v>
      </c>
      <c r="Q181" s="297">
        <f t="shared" si="81"/>
        <v>0</v>
      </c>
      <c r="R181" s="297">
        <f t="shared" si="81"/>
        <v>0</v>
      </c>
      <c r="S181" s="297">
        <f t="shared" si="81"/>
        <v>0</v>
      </c>
      <c r="T181" s="297">
        <f t="shared" si="81"/>
        <v>0</v>
      </c>
      <c r="U181" s="297">
        <f t="shared" si="81"/>
        <v>0</v>
      </c>
      <c r="V181" s="297">
        <f t="shared" si="81"/>
        <v>0</v>
      </c>
      <c r="W181" s="297">
        <f t="shared" si="81"/>
        <v>0</v>
      </c>
      <c r="X181" s="297">
        <f t="shared" si="81"/>
        <v>151.5</v>
      </c>
      <c r="Y181" s="297">
        <f t="shared" si="81"/>
        <v>0</v>
      </c>
      <c r="Z181" s="297">
        <f t="shared" si="81"/>
        <v>0</v>
      </c>
      <c r="AA181" s="297">
        <f t="shared" si="81"/>
        <v>0</v>
      </c>
      <c r="AB181" s="297">
        <f t="shared" si="81"/>
        <v>0</v>
      </c>
      <c r="AC181" s="297">
        <f t="shared" si="81"/>
        <v>0</v>
      </c>
      <c r="AD181" s="297">
        <f t="shared" si="81"/>
        <v>76.7</v>
      </c>
      <c r="AE181" s="297">
        <f t="shared" si="81"/>
        <v>710.14</v>
      </c>
      <c r="AF181" s="297">
        <f t="shared" si="81"/>
        <v>0</v>
      </c>
      <c r="AG181" s="297">
        <f t="shared" si="81"/>
        <v>0</v>
      </c>
      <c r="AH181" s="297">
        <f t="shared" si="81"/>
        <v>70</v>
      </c>
      <c r="AI181" s="297">
        <f t="shared" si="81"/>
        <v>1008.34</v>
      </c>
      <c r="AJ181" s="297">
        <f t="shared" si="81"/>
        <v>0</v>
      </c>
      <c r="AK181" s="297">
        <f t="shared" si="81"/>
        <v>0</v>
      </c>
      <c r="AL181" s="297">
        <f t="shared" si="81"/>
        <v>1008.34</v>
      </c>
      <c r="AM181" s="297">
        <f t="shared" si="81"/>
        <v>0</v>
      </c>
      <c r="AN181" s="297">
        <f t="shared" si="81"/>
        <v>0</v>
      </c>
      <c r="AO181" s="297">
        <f t="shared" si="81"/>
        <v>0</v>
      </c>
      <c r="AP181" s="297">
        <f t="shared" si="81"/>
        <v>1008.34</v>
      </c>
    </row>
    <row r="182" ht="14" customHeight="1" spans="1:42">
      <c r="A182" s="339"/>
      <c r="B182" s="296"/>
      <c r="C182" s="126" t="s">
        <v>685</v>
      </c>
      <c r="D182" s="297">
        <f t="shared" ref="D182:D187" si="82">Q182+T182+AI182+AJ182+AK182</f>
        <v>0</v>
      </c>
      <c r="E182" s="298"/>
      <c r="F182" s="298"/>
      <c r="G182" s="298"/>
      <c r="H182" s="298"/>
      <c r="I182" s="298"/>
      <c r="J182" s="298"/>
      <c r="K182" s="298"/>
      <c r="L182" s="298"/>
      <c r="M182" s="298"/>
      <c r="N182" s="298"/>
      <c r="O182" s="298"/>
      <c r="P182" s="298"/>
      <c r="Q182" s="316">
        <f t="shared" si="62"/>
        <v>0</v>
      </c>
      <c r="R182" s="298"/>
      <c r="S182" s="298"/>
      <c r="T182" s="316">
        <f t="shared" si="63"/>
        <v>0</v>
      </c>
      <c r="U182" s="298"/>
      <c r="V182" s="298"/>
      <c r="W182" s="298"/>
      <c r="X182" s="298"/>
      <c r="Y182" s="298"/>
      <c r="Z182" s="298"/>
      <c r="AA182" s="298"/>
      <c r="AB182" s="298"/>
      <c r="AC182" s="298"/>
      <c r="AD182" s="298"/>
      <c r="AE182" s="298"/>
      <c r="AF182" s="298"/>
      <c r="AG182" s="298"/>
      <c r="AH182" s="298"/>
      <c r="AI182" s="316">
        <f t="shared" si="64"/>
        <v>0</v>
      </c>
      <c r="AJ182" s="316"/>
      <c r="AK182" s="298"/>
      <c r="AL182" s="297">
        <f t="shared" si="65"/>
        <v>0</v>
      </c>
      <c r="AM182" s="332"/>
      <c r="AN182" s="332"/>
      <c r="AO182" s="332"/>
      <c r="AP182" s="332">
        <f t="shared" si="66"/>
        <v>0</v>
      </c>
    </row>
    <row r="183" ht="14" customHeight="1" spans="1:42">
      <c r="A183" s="339"/>
      <c r="B183" s="296"/>
      <c r="C183" s="126" t="s">
        <v>686</v>
      </c>
      <c r="D183" s="297">
        <f t="shared" si="82"/>
        <v>0</v>
      </c>
      <c r="E183" s="298"/>
      <c r="F183" s="298"/>
      <c r="G183" s="298"/>
      <c r="H183" s="298"/>
      <c r="I183" s="298"/>
      <c r="J183" s="298"/>
      <c r="K183" s="298"/>
      <c r="L183" s="298"/>
      <c r="M183" s="298"/>
      <c r="N183" s="298"/>
      <c r="O183" s="298"/>
      <c r="P183" s="298"/>
      <c r="Q183" s="316">
        <f t="shared" si="62"/>
        <v>0</v>
      </c>
      <c r="R183" s="298"/>
      <c r="S183" s="298"/>
      <c r="T183" s="316">
        <f t="shared" si="63"/>
        <v>0</v>
      </c>
      <c r="U183" s="298"/>
      <c r="V183" s="298"/>
      <c r="W183" s="298"/>
      <c r="X183" s="298"/>
      <c r="Y183" s="298"/>
      <c r="Z183" s="298"/>
      <c r="AA183" s="298"/>
      <c r="AB183" s="298"/>
      <c r="AC183" s="298"/>
      <c r="AD183" s="298"/>
      <c r="AE183" s="298"/>
      <c r="AF183" s="298"/>
      <c r="AG183" s="298"/>
      <c r="AH183" s="298"/>
      <c r="AI183" s="316">
        <f t="shared" si="64"/>
        <v>0</v>
      </c>
      <c r="AJ183" s="316"/>
      <c r="AK183" s="298"/>
      <c r="AL183" s="297">
        <f t="shared" si="65"/>
        <v>0</v>
      </c>
      <c r="AM183" s="332"/>
      <c r="AN183" s="332"/>
      <c r="AO183" s="332"/>
      <c r="AP183" s="332">
        <f t="shared" si="66"/>
        <v>0</v>
      </c>
    </row>
    <row r="184" ht="14" customHeight="1" spans="1:42">
      <c r="A184" s="339"/>
      <c r="B184" s="296"/>
      <c r="C184" s="126" t="s">
        <v>687</v>
      </c>
      <c r="D184" s="297">
        <f t="shared" si="82"/>
        <v>0</v>
      </c>
      <c r="E184" s="298"/>
      <c r="F184" s="298"/>
      <c r="G184" s="298"/>
      <c r="H184" s="298"/>
      <c r="I184" s="298"/>
      <c r="J184" s="298"/>
      <c r="K184" s="298"/>
      <c r="L184" s="298"/>
      <c r="M184" s="298"/>
      <c r="N184" s="298"/>
      <c r="O184" s="298"/>
      <c r="P184" s="298"/>
      <c r="Q184" s="316">
        <f t="shared" si="62"/>
        <v>0</v>
      </c>
      <c r="R184" s="298"/>
      <c r="S184" s="298"/>
      <c r="T184" s="316">
        <f t="shared" si="63"/>
        <v>0</v>
      </c>
      <c r="U184" s="298"/>
      <c r="V184" s="298"/>
      <c r="W184" s="298"/>
      <c r="X184" s="298"/>
      <c r="Y184" s="298"/>
      <c r="Z184" s="298"/>
      <c r="AA184" s="298"/>
      <c r="AB184" s="298"/>
      <c r="AC184" s="298"/>
      <c r="AD184" s="298"/>
      <c r="AE184" s="298"/>
      <c r="AF184" s="298"/>
      <c r="AG184" s="298"/>
      <c r="AH184" s="298"/>
      <c r="AI184" s="316">
        <f t="shared" si="64"/>
        <v>0</v>
      </c>
      <c r="AJ184" s="316"/>
      <c r="AK184" s="298"/>
      <c r="AL184" s="297">
        <f t="shared" si="65"/>
        <v>0</v>
      </c>
      <c r="AM184" s="332"/>
      <c r="AN184" s="332"/>
      <c r="AO184" s="332"/>
      <c r="AP184" s="332">
        <f t="shared" si="66"/>
        <v>0</v>
      </c>
    </row>
    <row r="185" ht="14" customHeight="1" spans="1:42">
      <c r="A185" s="339"/>
      <c r="B185" s="296"/>
      <c r="C185" s="126" t="s">
        <v>688</v>
      </c>
      <c r="D185" s="297">
        <f t="shared" si="82"/>
        <v>0</v>
      </c>
      <c r="E185" s="298"/>
      <c r="F185" s="298"/>
      <c r="G185" s="298"/>
      <c r="H185" s="298"/>
      <c r="I185" s="298"/>
      <c r="J185" s="298"/>
      <c r="K185" s="298"/>
      <c r="L185" s="298"/>
      <c r="M185" s="298"/>
      <c r="N185" s="298"/>
      <c r="O185" s="298"/>
      <c r="P185" s="298"/>
      <c r="Q185" s="316">
        <f t="shared" si="62"/>
        <v>0</v>
      </c>
      <c r="R185" s="298"/>
      <c r="S185" s="298"/>
      <c r="T185" s="316">
        <f t="shared" si="63"/>
        <v>0</v>
      </c>
      <c r="U185" s="298"/>
      <c r="V185" s="298"/>
      <c r="W185" s="298"/>
      <c r="X185" s="298"/>
      <c r="Y185" s="298"/>
      <c r="Z185" s="298"/>
      <c r="AA185" s="298"/>
      <c r="AB185" s="298"/>
      <c r="AC185" s="298"/>
      <c r="AD185" s="298"/>
      <c r="AE185" s="298"/>
      <c r="AF185" s="298"/>
      <c r="AG185" s="298"/>
      <c r="AH185" s="298"/>
      <c r="AI185" s="316">
        <f t="shared" si="64"/>
        <v>0</v>
      </c>
      <c r="AJ185" s="316"/>
      <c r="AK185" s="298"/>
      <c r="AL185" s="297">
        <f t="shared" si="65"/>
        <v>0</v>
      </c>
      <c r="AM185" s="332"/>
      <c r="AN185" s="332"/>
      <c r="AO185" s="332"/>
      <c r="AP185" s="332">
        <f t="shared" si="66"/>
        <v>0</v>
      </c>
    </row>
    <row r="186" ht="14" customHeight="1" spans="1:42">
      <c r="A186" s="339"/>
      <c r="B186" s="296"/>
      <c r="C186" s="126" t="s">
        <v>689</v>
      </c>
      <c r="D186" s="297">
        <f t="shared" si="82"/>
        <v>448.2</v>
      </c>
      <c r="E186" s="298"/>
      <c r="F186" s="298"/>
      <c r="G186" s="298"/>
      <c r="H186" s="298"/>
      <c r="I186" s="298"/>
      <c r="J186" s="298"/>
      <c r="K186" s="298"/>
      <c r="L186" s="298"/>
      <c r="M186" s="298"/>
      <c r="N186" s="298"/>
      <c r="O186" s="298"/>
      <c r="P186" s="298"/>
      <c r="Q186" s="316">
        <f t="shared" si="62"/>
        <v>0</v>
      </c>
      <c r="R186" s="298"/>
      <c r="S186" s="298"/>
      <c r="T186" s="316">
        <f t="shared" si="63"/>
        <v>0</v>
      </c>
      <c r="U186" s="298"/>
      <c r="V186" s="298"/>
      <c r="W186" s="298"/>
      <c r="X186" s="298">
        <v>151.5</v>
      </c>
      <c r="Y186" s="298"/>
      <c r="Z186" s="298"/>
      <c r="AA186" s="298"/>
      <c r="AB186" s="298"/>
      <c r="AC186" s="298"/>
      <c r="AD186" s="298">
        <v>76.7</v>
      </c>
      <c r="AE186" s="298">
        <v>150</v>
      </c>
      <c r="AF186" s="298"/>
      <c r="AG186" s="298"/>
      <c r="AH186" s="298">
        <v>70</v>
      </c>
      <c r="AI186" s="316">
        <f t="shared" si="64"/>
        <v>448.2</v>
      </c>
      <c r="AJ186" s="316"/>
      <c r="AK186" s="298"/>
      <c r="AL186" s="297">
        <f t="shared" si="65"/>
        <v>448.2</v>
      </c>
      <c r="AM186" s="332"/>
      <c r="AN186" s="332"/>
      <c r="AO186" s="332"/>
      <c r="AP186" s="332">
        <f t="shared" si="66"/>
        <v>448.2</v>
      </c>
    </row>
    <row r="187" ht="14" customHeight="1" spans="1:42">
      <c r="A187" s="339"/>
      <c r="B187" s="296"/>
      <c r="C187" s="126" t="s">
        <v>690</v>
      </c>
      <c r="D187" s="297">
        <f t="shared" si="82"/>
        <v>560.14</v>
      </c>
      <c r="E187" s="298"/>
      <c r="F187" s="298"/>
      <c r="G187" s="298"/>
      <c r="H187" s="298"/>
      <c r="I187" s="298"/>
      <c r="J187" s="298"/>
      <c r="K187" s="298"/>
      <c r="L187" s="298"/>
      <c r="M187" s="298"/>
      <c r="N187" s="298"/>
      <c r="O187" s="298"/>
      <c r="P187" s="298"/>
      <c r="Q187" s="316">
        <f t="shared" si="62"/>
        <v>0</v>
      </c>
      <c r="R187" s="298"/>
      <c r="S187" s="298"/>
      <c r="T187" s="316">
        <f t="shared" si="63"/>
        <v>0</v>
      </c>
      <c r="U187" s="298"/>
      <c r="V187" s="298"/>
      <c r="W187" s="298"/>
      <c r="X187" s="298"/>
      <c r="Y187" s="298"/>
      <c r="Z187" s="298"/>
      <c r="AA187" s="298"/>
      <c r="AB187" s="298"/>
      <c r="AC187" s="298"/>
      <c r="AD187" s="298"/>
      <c r="AE187" s="298">
        <v>560.14</v>
      </c>
      <c r="AF187" s="298"/>
      <c r="AG187" s="298"/>
      <c r="AH187" s="298"/>
      <c r="AI187" s="316">
        <f t="shared" si="64"/>
        <v>560.14</v>
      </c>
      <c r="AJ187" s="316"/>
      <c r="AK187" s="298"/>
      <c r="AL187" s="297">
        <f t="shared" si="65"/>
        <v>560.14</v>
      </c>
      <c r="AM187" s="332"/>
      <c r="AN187" s="332"/>
      <c r="AO187" s="332"/>
      <c r="AP187" s="332">
        <f t="shared" si="66"/>
        <v>560.14</v>
      </c>
    </row>
    <row r="188" ht="14" customHeight="1" spans="1:42">
      <c r="A188" s="339"/>
      <c r="B188" s="296"/>
      <c r="C188" s="126" t="s">
        <v>691</v>
      </c>
      <c r="D188" s="297">
        <f>D189+D191+D193+D196</f>
        <v>633.89</v>
      </c>
      <c r="E188" s="297">
        <f t="shared" ref="E188:AP188" si="83">E189+E191+E193+E196</f>
        <v>92.46</v>
      </c>
      <c r="F188" s="297">
        <f t="shared" si="83"/>
        <v>0</v>
      </c>
      <c r="G188" s="297">
        <f t="shared" si="83"/>
        <v>18.12</v>
      </c>
      <c r="H188" s="297">
        <f t="shared" si="83"/>
        <v>0</v>
      </c>
      <c r="I188" s="297">
        <f t="shared" si="83"/>
        <v>5.76</v>
      </c>
      <c r="J188" s="297">
        <f t="shared" si="83"/>
        <v>0</v>
      </c>
      <c r="K188" s="297">
        <f t="shared" si="83"/>
        <v>0.26</v>
      </c>
      <c r="L188" s="297">
        <f t="shared" si="83"/>
        <v>0</v>
      </c>
      <c r="M188" s="297">
        <f t="shared" si="83"/>
        <v>0.47</v>
      </c>
      <c r="N188" s="297">
        <f t="shared" si="83"/>
        <v>0</v>
      </c>
      <c r="O188" s="297">
        <f t="shared" si="83"/>
        <v>0</v>
      </c>
      <c r="P188" s="297">
        <f t="shared" si="83"/>
        <v>0</v>
      </c>
      <c r="Q188" s="297">
        <f t="shared" si="83"/>
        <v>117.07</v>
      </c>
      <c r="R188" s="297">
        <f t="shared" si="83"/>
        <v>9.22</v>
      </c>
      <c r="S188" s="297">
        <f t="shared" si="83"/>
        <v>1.6</v>
      </c>
      <c r="T188" s="297">
        <f t="shared" si="83"/>
        <v>10.82</v>
      </c>
      <c r="U188" s="297">
        <f t="shared" si="83"/>
        <v>0</v>
      </c>
      <c r="V188" s="297">
        <f t="shared" si="83"/>
        <v>0</v>
      </c>
      <c r="W188" s="297">
        <f t="shared" si="83"/>
        <v>0</v>
      </c>
      <c r="X188" s="297">
        <f t="shared" si="83"/>
        <v>10</v>
      </c>
      <c r="Y188" s="297">
        <f t="shared" si="83"/>
        <v>0</v>
      </c>
      <c r="Z188" s="297">
        <f t="shared" si="83"/>
        <v>0</v>
      </c>
      <c r="AA188" s="297">
        <f t="shared" si="83"/>
        <v>0</v>
      </c>
      <c r="AB188" s="297">
        <f t="shared" si="83"/>
        <v>0</v>
      </c>
      <c r="AC188" s="297">
        <f t="shared" si="83"/>
        <v>0</v>
      </c>
      <c r="AD188" s="297">
        <f t="shared" si="83"/>
        <v>0</v>
      </c>
      <c r="AE188" s="297">
        <f t="shared" si="83"/>
        <v>0</v>
      </c>
      <c r="AF188" s="297">
        <f t="shared" si="83"/>
        <v>496</v>
      </c>
      <c r="AG188" s="297">
        <f t="shared" si="83"/>
        <v>0</v>
      </c>
      <c r="AH188" s="297">
        <f t="shared" si="83"/>
        <v>0</v>
      </c>
      <c r="AI188" s="297">
        <f t="shared" si="83"/>
        <v>506</v>
      </c>
      <c r="AJ188" s="297">
        <f t="shared" si="83"/>
        <v>0</v>
      </c>
      <c r="AK188" s="297">
        <f t="shared" si="83"/>
        <v>0</v>
      </c>
      <c r="AL188" s="297">
        <f t="shared" si="83"/>
        <v>633.89</v>
      </c>
      <c r="AM188" s="297">
        <f t="shared" si="83"/>
        <v>0</v>
      </c>
      <c r="AN188" s="297">
        <f t="shared" si="83"/>
        <v>5</v>
      </c>
      <c r="AO188" s="297">
        <f t="shared" si="83"/>
        <v>0</v>
      </c>
      <c r="AP188" s="297">
        <f t="shared" si="83"/>
        <v>638.89</v>
      </c>
    </row>
    <row r="189" ht="14" customHeight="1" spans="1:42">
      <c r="A189" s="339"/>
      <c r="B189" s="296"/>
      <c r="C189" s="126" t="s">
        <v>692</v>
      </c>
      <c r="D189" s="297">
        <f>SUM(D190)</f>
        <v>37.7</v>
      </c>
      <c r="E189" s="297">
        <f t="shared" ref="E189:AP189" si="84">SUM(E190)</f>
        <v>27.21</v>
      </c>
      <c r="F189" s="297">
        <f t="shared" si="84"/>
        <v>0</v>
      </c>
      <c r="G189" s="297">
        <f t="shared" si="84"/>
        <v>5.33</v>
      </c>
      <c r="H189" s="297">
        <f t="shared" si="84"/>
        <v>0</v>
      </c>
      <c r="I189" s="297">
        <f t="shared" si="84"/>
        <v>1.7</v>
      </c>
      <c r="J189" s="297">
        <f t="shared" si="84"/>
        <v>0</v>
      </c>
      <c r="K189" s="297">
        <f t="shared" si="84"/>
        <v>0.08</v>
      </c>
      <c r="L189" s="297">
        <f t="shared" si="84"/>
        <v>0</v>
      </c>
      <c r="M189" s="297">
        <f t="shared" si="84"/>
        <v>0</v>
      </c>
      <c r="N189" s="297">
        <f t="shared" si="84"/>
        <v>0</v>
      </c>
      <c r="O189" s="297">
        <f t="shared" si="84"/>
        <v>0</v>
      </c>
      <c r="P189" s="297">
        <f t="shared" si="84"/>
        <v>0</v>
      </c>
      <c r="Q189" s="297">
        <f t="shared" si="84"/>
        <v>34.32</v>
      </c>
      <c r="R189" s="297">
        <f t="shared" si="84"/>
        <v>1.78</v>
      </c>
      <c r="S189" s="297">
        <f t="shared" si="84"/>
        <v>1.6</v>
      </c>
      <c r="T189" s="297">
        <f t="shared" si="84"/>
        <v>3.38</v>
      </c>
      <c r="U189" s="297">
        <f t="shared" si="84"/>
        <v>0</v>
      </c>
      <c r="V189" s="297">
        <f t="shared" si="84"/>
        <v>0</v>
      </c>
      <c r="W189" s="297">
        <f t="shared" si="84"/>
        <v>0</v>
      </c>
      <c r="X189" s="297">
        <f t="shared" si="84"/>
        <v>0</v>
      </c>
      <c r="Y189" s="297">
        <f t="shared" si="84"/>
        <v>0</v>
      </c>
      <c r="Z189" s="297">
        <f t="shared" si="84"/>
        <v>0</v>
      </c>
      <c r="AA189" s="297">
        <f t="shared" si="84"/>
        <v>0</v>
      </c>
      <c r="AB189" s="297">
        <f t="shared" si="84"/>
        <v>0</v>
      </c>
      <c r="AC189" s="297">
        <f t="shared" si="84"/>
        <v>0</v>
      </c>
      <c r="AD189" s="297">
        <f t="shared" si="84"/>
        <v>0</v>
      </c>
      <c r="AE189" s="297">
        <f t="shared" si="84"/>
        <v>0</v>
      </c>
      <c r="AF189" s="297">
        <f t="shared" si="84"/>
        <v>0</v>
      </c>
      <c r="AG189" s="297">
        <f t="shared" si="84"/>
        <v>0</v>
      </c>
      <c r="AH189" s="297">
        <f t="shared" si="84"/>
        <v>0</v>
      </c>
      <c r="AI189" s="297">
        <f t="shared" si="84"/>
        <v>0</v>
      </c>
      <c r="AJ189" s="297">
        <f t="shared" si="84"/>
        <v>0</v>
      </c>
      <c r="AK189" s="297">
        <f t="shared" si="84"/>
        <v>0</v>
      </c>
      <c r="AL189" s="297">
        <f t="shared" si="84"/>
        <v>37.7</v>
      </c>
      <c r="AM189" s="297">
        <f t="shared" si="84"/>
        <v>0</v>
      </c>
      <c r="AN189" s="297">
        <f t="shared" si="84"/>
        <v>0</v>
      </c>
      <c r="AO189" s="297">
        <f t="shared" si="84"/>
        <v>0</v>
      </c>
      <c r="AP189" s="297">
        <f t="shared" si="84"/>
        <v>37.7</v>
      </c>
    </row>
    <row r="190" ht="14" customHeight="1" spans="1:42">
      <c r="A190" s="339"/>
      <c r="B190" s="296"/>
      <c r="C190" s="126" t="s">
        <v>453</v>
      </c>
      <c r="D190" s="297">
        <f t="shared" ref="D190:D195" si="85">Q190+T190+AI190+AJ190+AK190</f>
        <v>37.7</v>
      </c>
      <c r="E190" s="298">
        <v>27.21</v>
      </c>
      <c r="F190" s="298"/>
      <c r="G190" s="298">
        <v>5.33</v>
      </c>
      <c r="H190" s="298"/>
      <c r="I190" s="298">
        <v>1.7</v>
      </c>
      <c r="J190" s="298"/>
      <c r="K190" s="298">
        <v>0.08</v>
      </c>
      <c r="L190" s="298"/>
      <c r="M190" s="298"/>
      <c r="N190" s="298"/>
      <c r="O190" s="298"/>
      <c r="P190" s="298"/>
      <c r="Q190" s="316">
        <f t="shared" si="62"/>
        <v>34.32</v>
      </c>
      <c r="R190" s="298">
        <v>1.78</v>
      </c>
      <c r="S190" s="298">
        <v>1.6</v>
      </c>
      <c r="T190" s="316">
        <f t="shared" si="63"/>
        <v>3.38</v>
      </c>
      <c r="U190" s="298"/>
      <c r="V190" s="298"/>
      <c r="W190" s="298"/>
      <c r="X190" s="298"/>
      <c r="Y190" s="298"/>
      <c r="Z190" s="298"/>
      <c r="AA190" s="298"/>
      <c r="AB190" s="298"/>
      <c r="AC190" s="298"/>
      <c r="AD190" s="298"/>
      <c r="AE190" s="298"/>
      <c r="AF190" s="298"/>
      <c r="AG190" s="298"/>
      <c r="AH190" s="298"/>
      <c r="AI190" s="316">
        <f t="shared" si="64"/>
        <v>0</v>
      </c>
      <c r="AJ190" s="316"/>
      <c r="AK190" s="298"/>
      <c r="AL190" s="297">
        <f t="shared" si="65"/>
        <v>37.7</v>
      </c>
      <c r="AM190" s="332"/>
      <c r="AN190" s="332"/>
      <c r="AO190" s="332"/>
      <c r="AP190" s="332">
        <f t="shared" si="66"/>
        <v>37.7</v>
      </c>
    </row>
    <row r="191" ht="14" customHeight="1" spans="1:42">
      <c r="A191" s="339"/>
      <c r="B191" s="296"/>
      <c r="C191" s="126" t="s">
        <v>693</v>
      </c>
      <c r="D191" s="297">
        <f>SUM(D192)</f>
        <v>0</v>
      </c>
      <c r="E191" s="297">
        <f t="shared" ref="E191:AP191" si="86">SUM(E192)</f>
        <v>0</v>
      </c>
      <c r="F191" s="297">
        <f t="shared" si="86"/>
        <v>0</v>
      </c>
      <c r="G191" s="297">
        <f t="shared" si="86"/>
        <v>0</v>
      </c>
      <c r="H191" s="297">
        <f t="shared" si="86"/>
        <v>0</v>
      </c>
      <c r="I191" s="297">
        <f t="shared" si="86"/>
        <v>0</v>
      </c>
      <c r="J191" s="297">
        <f t="shared" si="86"/>
        <v>0</v>
      </c>
      <c r="K191" s="297">
        <f t="shared" si="86"/>
        <v>0</v>
      </c>
      <c r="L191" s="297">
        <f t="shared" si="86"/>
        <v>0</v>
      </c>
      <c r="M191" s="297">
        <f t="shared" si="86"/>
        <v>0</v>
      </c>
      <c r="N191" s="297">
        <f t="shared" si="86"/>
        <v>0</v>
      </c>
      <c r="O191" s="297">
        <f t="shared" si="86"/>
        <v>0</v>
      </c>
      <c r="P191" s="297">
        <f t="shared" si="86"/>
        <v>0</v>
      </c>
      <c r="Q191" s="297">
        <f t="shared" si="86"/>
        <v>0</v>
      </c>
      <c r="R191" s="297">
        <f t="shared" si="86"/>
        <v>0</v>
      </c>
      <c r="S191" s="297">
        <f t="shared" si="86"/>
        <v>0</v>
      </c>
      <c r="T191" s="297">
        <f t="shared" si="86"/>
        <v>0</v>
      </c>
      <c r="U191" s="297">
        <f t="shared" si="86"/>
        <v>0</v>
      </c>
      <c r="V191" s="297">
        <f t="shared" si="86"/>
        <v>0</v>
      </c>
      <c r="W191" s="297">
        <f t="shared" si="86"/>
        <v>0</v>
      </c>
      <c r="X191" s="297">
        <f t="shared" si="86"/>
        <v>0</v>
      </c>
      <c r="Y191" s="297">
        <f t="shared" si="86"/>
        <v>0</v>
      </c>
      <c r="Z191" s="297">
        <f t="shared" si="86"/>
        <v>0</v>
      </c>
      <c r="AA191" s="297">
        <f t="shared" si="86"/>
        <v>0</v>
      </c>
      <c r="AB191" s="297">
        <f t="shared" si="86"/>
        <v>0</v>
      </c>
      <c r="AC191" s="297">
        <f t="shared" si="86"/>
        <v>0</v>
      </c>
      <c r="AD191" s="297">
        <f t="shared" si="86"/>
        <v>0</v>
      </c>
      <c r="AE191" s="297">
        <f t="shared" si="86"/>
        <v>0</v>
      </c>
      <c r="AF191" s="297">
        <f t="shared" si="86"/>
        <v>0</v>
      </c>
      <c r="AG191" s="297">
        <f t="shared" si="86"/>
        <v>0</v>
      </c>
      <c r="AH191" s="297">
        <f t="shared" si="86"/>
        <v>0</v>
      </c>
      <c r="AI191" s="297">
        <f t="shared" si="86"/>
        <v>0</v>
      </c>
      <c r="AJ191" s="297">
        <f t="shared" si="86"/>
        <v>0</v>
      </c>
      <c r="AK191" s="297">
        <f t="shared" si="86"/>
        <v>0</v>
      </c>
      <c r="AL191" s="297">
        <f t="shared" si="86"/>
        <v>0</v>
      </c>
      <c r="AM191" s="297">
        <f t="shared" si="86"/>
        <v>0</v>
      </c>
      <c r="AN191" s="297">
        <f t="shared" si="86"/>
        <v>5</v>
      </c>
      <c r="AO191" s="297">
        <f t="shared" si="86"/>
        <v>0</v>
      </c>
      <c r="AP191" s="297">
        <f t="shared" si="86"/>
        <v>5</v>
      </c>
    </row>
    <row r="192" ht="14" customHeight="1" spans="1:42">
      <c r="A192" s="339"/>
      <c r="B192" s="296"/>
      <c r="C192" s="126" t="s">
        <v>694</v>
      </c>
      <c r="D192" s="297">
        <f t="shared" si="85"/>
        <v>0</v>
      </c>
      <c r="E192" s="298"/>
      <c r="F192" s="298"/>
      <c r="G192" s="298"/>
      <c r="H192" s="298"/>
      <c r="I192" s="298"/>
      <c r="J192" s="298"/>
      <c r="K192" s="298"/>
      <c r="L192" s="298"/>
      <c r="M192" s="298"/>
      <c r="N192" s="298"/>
      <c r="O192" s="298"/>
      <c r="P192" s="298"/>
      <c r="Q192" s="316">
        <f t="shared" si="62"/>
        <v>0</v>
      </c>
      <c r="R192" s="298"/>
      <c r="S192" s="298"/>
      <c r="T192" s="316">
        <f t="shared" si="63"/>
        <v>0</v>
      </c>
      <c r="U192" s="298"/>
      <c r="V192" s="298"/>
      <c r="W192" s="298"/>
      <c r="X192" s="298"/>
      <c r="Y192" s="298"/>
      <c r="Z192" s="298"/>
      <c r="AA192" s="298"/>
      <c r="AB192" s="298"/>
      <c r="AC192" s="298"/>
      <c r="AD192" s="298"/>
      <c r="AE192" s="298"/>
      <c r="AF192" s="298"/>
      <c r="AG192" s="298"/>
      <c r="AH192" s="298"/>
      <c r="AI192" s="316">
        <f t="shared" si="64"/>
        <v>0</v>
      </c>
      <c r="AJ192" s="316"/>
      <c r="AK192" s="298"/>
      <c r="AL192" s="297">
        <f t="shared" si="65"/>
        <v>0</v>
      </c>
      <c r="AM192" s="332"/>
      <c r="AN192" s="332">
        <v>5</v>
      </c>
      <c r="AO192" s="332"/>
      <c r="AP192" s="332">
        <f t="shared" si="66"/>
        <v>5</v>
      </c>
    </row>
    <row r="193" ht="14" customHeight="1" spans="1:42">
      <c r="A193" s="339"/>
      <c r="B193" s="296"/>
      <c r="C193" s="126" t="s">
        <v>695</v>
      </c>
      <c r="D193" s="297">
        <f>SUM(D194:D195)</f>
        <v>90.19</v>
      </c>
      <c r="E193" s="297">
        <f t="shared" ref="E193:AP193" si="87">SUM(E194:E195)</f>
        <v>65.25</v>
      </c>
      <c r="F193" s="297">
        <f t="shared" si="87"/>
        <v>0</v>
      </c>
      <c r="G193" s="297">
        <f t="shared" si="87"/>
        <v>12.79</v>
      </c>
      <c r="H193" s="297">
        <f t="shared" si="87"/>
        <v>0</v>
      </c>
      <c r="I193" s="297">
        <f t="shared" si="87"/>
        <v>4.06</v>
      </c>
      <c r="J193" s="297">
        <f t="shared" si="87"/>
        <v>0</v>
      </c>
      <c r="K193" s="297">
        <f t="shared" si="87"/>
        <v>0.18</v>
      </c>
      <c r="L193" s="297">
        <f t="shared" si="87"/>
        <v>0</v>
      </c>
      <c r="M193" s="297">
        <f t="shared" si="87"/>
        <v>0.47</v>
      </c>
      <c r="N193" s="297">
        <f t="shared" si="87"/>
        <v>0</v>
      </c>
      <c r="O193" s="297">
        <f t="shared" si="87"/>
        <v>0</v>
      </c>
      <c r="P193" s="297">
        <f t="shared" si="87"/>
        <v>0</v>
      </c>
      <c r="Q193" s="297">
        <f t="shared" si="87"/>
        <v>82.75</v>
      </c>
      <c r="R193" s="297">
        <f t="shared" si="87"/>
        <v>7.44</v>
      </c>
      <c r="S193" s="297">
        <f t="shared" si="87"/>
        <v>0</v>
      </c>
      <c r="T193" s="297">
        <f t="shared" si="87"/>
        <v>7.44</v>
      </c>
      <c r="U193" s="297">
        <f t="shared" si="87"/>
        <v>0</v>
      </c>
      <c r="V193" s="297">
        <f t="shared" si="87"/>
        <v>0</v>
      </c>
      <c r="W193" s="297">
        <f t="shared" si="87"/>
        <v>0</v>
      </c>
      <c r="X193" s="297">
        <f t="shared" si="87"/>
        <v>0</v>
      </c>
      <c r="Y193" s="297">
        <f t="shared" si="87"/>
        <v>0</v>
      </c>
      <c r="Z193" s="297">
        <f t="shared" si="87"/>
        <v>0</v>
      </c>
      <c r="AA193" s="297">
        <f t="shared" si="87"/>
        <v>0</v>
      </c>
      <c r="AB193" s="297">
        <f t="shared" si="87"/>
        <v>0</v>
      </c>
      <c r="AC193" s="297">
        <f t="shared" si="87"/>
        <v>0</v>
      </c>
      <c r="AD193" s="297">
        <f t="shared" si="87"/>
        <v>0</v>
      </c>
      <c r="AE193" s="297">
        <f t="shared" si="87"/>
        <v>0</v>
      </c>
      <c r="AF193" s="297">
        <f t="shared" si="87"/>
        <v>0</v>
      </c>
      <c r="AG193" s="297">
        <f t="shared" si="87"/>
        <v>0</v>
      </c>
      <c r="AH193" s="297">
        <f t="shared" si="87"/>
        <v>0</v>
      </c>
      <c r="AI193" s="297">
        <f t="shared" si="87"/>
        <v>0</v>
      </c>
      <c r="AJ193" s="297">
        <f t="shared" si="87"/>
        <v>0</v>
      </c>
      <c r="AK193" s="297">
        <f t="shared" si="87"/>
        <v>0</v>
      </c>
      <c r="AL193" s="297">
        <f t="shared" si="87"/>
        <v>90.19</v>
      </c>
      <c r="AM193" s="297">
        <f t="shared" si="87"/>
        <v>0</v>
      </c>
      <c r="AN193" s="297">
        <f t="shared" si="87"/>
        <v>0</v>
      </c>
      <c r="AO193" s="297">
        <f t="shared" si="87"/>
        <v>0</v>
      </c>
      <c r="AP193" s="297">
        <f t="shared" si="87"/>
        <v>90.19</v>
      </c>
    </row>
    <row r="194" ht="14" customHeight="1" spans="1:42">
      <c r="A194" s="339"/>
      <c r="B194" s="296"/>
      <c r="C194" s="126" t="s">
        <v>696</v>
      </c>
      <c r="D194" s="297">
        <f t="shared" si="85"/>
        <v>90.19</v>
      </c>
      <c r="E194" s="298">
        <v>65.25</v>
      </c>
      <c r="F194" s="298"/>
      <c r="G194" s="298">
        <v>12.79</v>
      </c>
      <c r="H194" s="298"/>
      <c r="I194" s="298">
        <v>4.06</v>
      </c>
      <c r="J194" s="298"/>
      <c r="K194" s="298">
        <v>0.18</v>
      </c>
      <c r="L194" s="298"/>
      <c r="M194" s="298">
        <v>0.47</v>
      </c>
      <c r="N194" s="298"/>
      <c r="O194" s="298"/>
      <c r="P194" s="298"/>
      <c r="Q194" s="316">
        <f t="shared" si="62"/>
        <v>82.75</v>
      </c>
      <c r="R194" s="298">
        <v>7.44</v>
      </c>
      <c r="S194" s="298"/>
      <c r="T194" s="316">
        <f t="shared" si="63"/>
        <v>7.44</v>
      </c>
      <c r="U194" s="298"/>
      <c r="V194" s="298"/>
      <c r="W194" s="298"/>
      <c r="X194" s="298"/>
      <c r="Y194" s="298"/>
      <c r="Z194" s="298"/>
      <c r="AA194" s="298"/>
      <c r="AB194" s="298"/>
      <c r="AC194" s="298"/>
      <c r="AD194" s="298"/>
      <c r="AE194" s="298"/>
      <c r="AF194" s="298"/>
      <c r="AG194" s="298"/>
      <c r="AH194" s="298"/>
      <c r="AI194" s="316">
        <f t="shared" si="64"/>
        <v>0</v>
      </c>
      <c r="AJ194" s="316"/>
      <c r="AK194" s="298"/>
      <c r="AL194" s="297">
        <f t="shared" si="65"/>
        <v>90.19</v>
      </c>
      <c r="AM194" s="332"/>
      <c r="AN194" s="332"/>
      <c r="AO194" s="332"/>
      <c r="AP194" s="332">
        <f t="shared" si="66"/>
        <v>90.19</v>
      </c>
    </row>
    <row r="195" ht="14" customHeight="1" spans="1:42">
      <c r="A195" s="339"/>
      <c r="B195" s="296"/>
      <c r="C195" s="126" t="s">
        <v>697</v>
      </c>
      <c r="D195" s="297">
        <f t="shared" si="85"/>
        <v>0</v>
      </c>
      <c r="E195" s="298"/>
      <c r="F195" s="298"/>
      <c r="G195" s="298"/>
      <c r="H195" s="298"/>
      <c r="I195" s="298"/>
      <c r="J195" s="298"/>
      <c r="K195" s="298"/>
      <c r="L195" s="298"/>
      <c r="M195" s="298"/>
      <c r="N195" s="298"/>
      <c r="O195" s="298"/>
      <c r="P195" s="298"/>
      <c r="Q195" s="316">
        <f t="shared" si="62"/>
        <v>0</v>
      </c>
      <c r="R195" s="298"/>
      <c r="S195" s="298"/>
      <c r="T195" s="316">
        <f t="shared" si="63"/>
        <v>0</v>
      </c>
      <c r="U195" s="298"/>
      <c r="V195" s="298"/>
      <c r="W195" s="298"/>
      <c r="X195" s="298"/>
      <c r="Y195" s="298"/>
      <c r="Z195" s="298"/>
      <c r="AA195" s="298"/>
      <c r="AB195" s="298"/>
      <c r="AC195" s="298"/>
      <c r="AD195" s="298"/>
      <c r="AE195" s="298"/>
      <c r="AF195" s="298"/>
      <c r="AG195" s="298"/>
      <c r="AH195" s="298"/>
      <c r="AI195" s="316">
        <f t="shared" si="64"/>
        <v>0</v>
      </c>
      <c r="AJ195" s="316"/>
      <c r="AK195" s="298"/>
      <c r="AL195" s="297">
        <f t="shared" si="65"/>
        <v>0</v>
      </c>
      <c r="AM195" s="332"/>
      <c r="AN195" s="332"/>
      <c r="AO195" s="332"/>
      <c r="AP195" s="332">
        <f t="shared" si="66"/>
        <v>0</v>
      </c>
    </row>
    <row r="196" ht="14" customHeight="1" spans="1:42">
      <c r="A196" s="339"/>
      <c r="B196" s="296"/>
      <c r="C196" s="126" t="s">
        <v>698</v>
      </c>
      <c r="D196" s="297">
        <f>SUM(D197)</f>
        <v>506</v>
      </c>
      <c r="E196" s="297">
        <f t="shared" ref="E196:AP196" si="88">SUM(E197)</f>
        <v>0</v>
      </c>
      <c r="F196" s="297">
        <f t="shared" si="88"/>
        <v>0</v>
      </c>
      <c r="G196" s="297">
        <f t="shared" si="88"/>
        <v>0</v>
      </c>
      <c r="H196" s="297">
        <f t="shared" si="88"/>
        <v>0</v>
      </c>
      <c r="I196" s="297">
        <f t="shared" si="88"/>
        <v>0</v>
      </c>
      <c r="J196" s="297">
        <f t="shared" si="88"/>
        <v>0</v>
      </c>
      <c r="K196" s="297">
        <f t="shared" si="88"/>
        <v>0</v>
      </c>
      <c r="L196" s="297">
        <f t="shared" si="88"/>
        <v>0</v>
      </c>
      <c r="M196" s="297">
        <f t="shared" si="88"/>
        <v>0</v>
      </c>
      <c r="N196" s="297">
        <f t="shared" si="88"/>
        <v>0</v>
      </c>
      <c r="O196" s="297">
        <f t="shared" si="88"/>
        <v>0</v>
      </c>
      <c r="P196" s="297">
        <f t="shared" si="88"/>
        <v>0</v>
      </c>
      <c r="Q196" s="297">
        <f t="shared" si="88"/>
        <v>0</v>
      </c>
      <c r="R196" s="297">
        <f t="shared" si="88"/>
        <v>0</v>
      </c>
      <c r="S196" s="297">
        <f t="shared" si="88"/>
        <v>0</v>
      </c>
      <c r="T196" s="297">
        <f t="shared" si="88"/>
        <v>0</v>
      </c>
      <c r="U196" s="297">
        <f t="shared" si="88"/>
        <v>0</v>
      </c>
      <c r="V196" s="297">
        <f t="shared" si="88"/>
        <v>0</v>
      </c>
      <c r="W196" s="297">
        <f t="shared" si="88"/>
        <v>0</v>
      </c>
      <c r="X196" s="297">
        <f t="shared" si="88"/>
        <v>10</v>
      </c>
      <c r="Y196" s="297">
        <f t="shared" si="88"/>
        <v>0</v>
      </c>
      <c r="Z196" s="297">
        <f t="shared" si="88"/>
        <v>0</v>
      </c>
      <c r="AA196" s="297">
        <f t="shared" si="88"/>
        <v>0</v>
      </c>
      <c r="AB196" s="297">
        <f t="shared" si="88"/>
        <v>0</v>
      </c>
      <c r="AC196" s="297">
        <f t="shared" si="88"/>
        <v>0</v>
      </c>
      <c r="AD196" s="297">
        <f t="shared" si="88"/>
        <v>0</v>
      </c>
      <c r="AE196" s="297">
        <f t="shared" si="88"/>
        <v>0</v>
      </c>
      <c r="AF196" s="297">
        <f t="shared" si="88"/>
        <v>496</v>
      </c>
      <c r="AG196" s="297">
        <f t="shared" si="88"/>
        <v>0</v>
      </c>
      <c r="AH196" s="297">
        <f t="shared" si="88"/>
        <v>0</v>
      </c>
      <c r="AI196" s="297">
        <f t="shared" si="88"/>
        <v>506</v>
      </c>
      <c r="AJ196" s="297">
        <f t="shared" si="88"/>
        <v>0</v>
      </c>
      <c r="AK196" s="297">
        <f t="shared" si="88"/>
        <v>0</v>
      </c>
      <c r="AL196" s="297">
        <f t="shared" si="88"/>
        <v>506</v>
      </c>
      <c r="AM196" s="297">
        <f t="shared" si="88"/>
        <v>0</v>
      </c>
      <c r="AN196" s="297">
        <f t="shared" si="88"/>
        <v>0</v>
      </c>
      <c r="AO196" s="297">
        <f t="shared" si="88"/>
        <v>0</v>
      </c>
      <c r="AP196" s="297">
        <f t="shared" si="88"/>
        <v>506</v>
      </c>
    </row>
    <row r="197" ht="14" customHeight="1" spans="1:42">
      <c r="A197" s="339"/>
      <c r="B197" s="296"/>
      <c r="C197" s="126" t="s">
        <v>699</v>
      </c>
      <c r="D197" s="297">
        <f>Q197+T197+AI197+AJ197+AK197</f>
        <v>506</v>
      </c>
      <c r="E197" s="298"/>
      <c r="F197" s="298"/>
      <c r="G197" s="298"/>
      <c r="H197" s="298"/>
      <c r="I197" s="298"/>
      <c r="J197" s="298"/>
      <c r="K197" s="298"/>
      <c r="L197" s="298"/>
      <c r="M197" s="298"/>
      <c r="N197" s="298"/>
      <c r="O197" s="298"/>
      <c r="P197" s="298"/>
      <c r="Q197" s="316">
        <f t="shared" ref="Q197:Q207" si="89">SUM(E197:P197)</f>
        <v>0</v>
      </c>
      <c r="R197" s="298"/>
      <c r="S197" s="298"/>
      <c r="T197" s="316">
        <f t="shared" ref="T197:T207" si="90">SUM(R197:S197)</f>
        <v>0</v>
      </c>
      <c r="U197" s="298"/>
      <c r="V197" s="298"/>
      <c r="W197" s="298"/>
      <c r="X197" s="298">
        <v>10</v>
      </c>
      <c r="Y197" s="298"/>
      <c r="Z197" s="298"/>
      <c r="AA197" s="298"/>
      <c r="AB197" s="298"/>
      <c r="AC197" s="298"/>
      <c r="AD197" s="298"/>
      <c r="AE197" s="298"/>
      <c r="AF197" s="298">
        <v>496</v>
      </c>
      <c r="AG197" s="298"/>
      <c r="AH197" s="298"/>
      <c r="AI197" s="316">
        <f t="shared" ref="AI197:AI207" si="91">SUM(V197:AH197)</f>
        <v>506</v>
      </c>
      <c r="AJ197" s="316"/>
      <c r="AK197" s="298"/>
      <c r="AL197" s="297">
        <f t="shared" ref="AL197:AL207" si="92">Q197+T197+U197+AI197+AJ197+AK197</f>
        <v>506</v>
      </c>
      <c r="AM197" s="332"/>
      <c r="AN197" s="332"/>
      <c r="AO197" s="332"/>
      <c r="AP197" s="332">
        <f t="shared" ref="AP197:AP204" si="93">AL197+AM197+AN197+AO197</f>
        <v>506</v>
      </c>
    </row>
    <row r="198" ht="14" customHeight="1" spans="1:42">
      <c r="A198" s="339"/>
      <c r="B198" s="296"/>
      <c r="C198" s="126" t="s">
        <v>700</v>
      </c>
      <c r="D198" s="297">
        <f>D199+D208+D214+D220+D228</f>
        <v>851.47</v>
      </c>
      <c r="E198" s="297">
        <f t="shared" ref="E198:AP198" si="94">E199+E208+E214+E220+E228</f>
        <v>448.8</v>
      </c>
      <c r="F198" s="297">
        <f t="shared" si="94"/>
        <v>0</v>
      </c>
      <c r="G198" s="297">
        <f t="shared" si="94"/>
        <v>61.57</v>
      </c>
      <c r="H198" s="297">
        <f t="shared" si="94"/>
        <v>0</v>
      </c>
      <c r="I198" s="297">
        <f t="shared" si="94"/>
        <v>19.56</v>
      </c>
      <c r="J198" s="297">
        <f t="shared" si="94"/>
        <v>0.32</v>
      </c>
      <c r="K198" s="297">
        <f t="shared" si="94"/>
        <v>0.9</v>
      </c>
      <c r="L198" s="297">
        <f t="shared" si="94"/>
        <v>0</v>
      </c>
      <c r="M198" s="297">
        <f t="shared" si="94"/>
        <v>0.47</v>
      </c>
      <c r="N198" s="297">
        <f t="shared" si="94"/>
        <v>0</v>
      </c>
      <c r="O198" s="297">
        <f t="shared" si="94"/>
        <v>0</v>
      </c>
      <c r="P198" s="297">
        <f t="shared" si="94"/>
        <v>0</v>
      </c>
      <c r="Q198" s="297">
        <f t="shared" si="94"/>
        <v>531.62</v>
      </c>
      <c r="R198" s="297">
        <f t="shared" si="94"/>
        <v>58.22</v>
      </c>
      <c r="S198" s="297">
        <f t="shared" si="94"/>
        <v>15.4</v>
      </c>
      <c r="T198" s="297">
        <f t="shared" si="94"/>
        <v>73.62</v>
      </c>
      <c r="U198" s="297">
        <f t="shared" si="94"/>
        <v>0</v>
      </c>
      <c r="V198" s="297">
        <f t="shared" si="94"/>
        <v>0</v>
      </c>
      <c r="W198" s="297">
        <f t="shared" si="94"/>
        <v>3.52</v>
      </c>
      <c r="X198" s="297">
        <f t="shared" si="94"/>
        <v>25</v>
      </c>
      <c r="Y198" s="297">
        <f t="shared" si="94"/>
        <v>43.51</v>
      </c>
      <c r="Z198" s="297">
        <f t="shared" si="94"/>
        <v>0</v>
      </c>
      <c r="AA198" s="297">
        <f t="shared" si="94"/>
        <v>0</v>
      </c>
      <c r="AB198" s="297">
        <f t="shared" si="94"/>
        <v>0</v>
      </c>
      <c r="AC198" s="297">
        <f t="shared" si="94"/>
        <v>0</v>
      </c>
      <c r="AD198" s="297">
        <f t="shared" si="94"/>
        <v>34.2</v>
      </c>
      <c r="AE198" s="297">
        <f t="shared" si="94"/>
        <v>130</v>
      </c>
      <c r="AF198" s="297">
        <f t="shared" si="94"/>
        <v>0</v>
      </c>
      <c r="AG198" s="297">
        <f t="shared" si="94"/>
        <v>0</v>
      </c>
      <c r="AH198" s="297">
        <f t="shared" si="94"/>
        <v>0</v>
      </c>
      <c r="AI198" s="297">
        <f t="shared" si="94"/>
        <v>236.23</v>
      </c>
      <c r="AJ198" s="297">
        <f t="shared" si="94"/>
        <v>0</v>
      </c>
      <c r="AK198" s="297">
        <f t="shared" si="94"/>
        <v>10</v>
      </c>
      <c r="AL198" s="297">
        <f t="shared" si="94"/>
        <v>851.47</v>
      </c>
      <c r="AM198" s="297">
        <f t="shared" si="94"/>
        <v>77</v>
      </c>
      <c r="AN198" s="297">
        <f t="shared" si="94"/>
        <v>318.32</v>
      </c>
      <c r="AO198" s="297">
        <f t="shared" si="94"/>
        <v>728.76</v>
      </c>
      <c r="AP198" s="297">
        <f t="shared" si="94"/>
        <v>1975.55</v>
      </c>
    </row>
    <row r="199" ht="14" customHeight="1" spans="1:42">
      <c r="A199" s="339"/>
      <c r="B199" s="296"/>
      <c r="C199" s="126" t="s">
        <v>701</v>
      </c>
      <c r="D199" s="297">
        <f>SUM(D200:D207)</f>
        <v>35.65</v>
      </c>
      <c r="E199" s="297">
        <f t="shared" ref="E199:AP199" si="95">SUM(E200:E207)</f>
        <v>25.65</v>
      </c>
      <c r="F199" s="297">
        <f t="shared" si="95"/>
        <v>0</v>
      </c>
      <c r="G199" s="297">
        <f t="shared" si="95"/>
        <v>0</v>
      </c>
      <c r="H199" s="297">
        <f t="shared" si="95"/>
        <v>0</v>
      </c>
      <c r="I199" s="297">
        <f t="shared" si="95"/>
        <v>0</v>
      </c>
      <c r="J199" s="297">
        <f t="shared" si="95"/>
        <v>0</v>
      </c>
      <c r="K199" s="297">
        <f t="shared" si="95"/>
        <v>0</v>
      </c>
      <c r="L199" s="297">
        <f t="shared" si="95"/>
        <v>0</v>
      </c>
      <c r="M199" s="297">
        <f t="shared" si="95"/>
        <v>0</v>
      </c>
      <c r="N199" s="297">
        <f t="shared" si="95"/>
        <v>0</v>
      </c>
      <c r="O199" s="297">
        <f t="shared" si="95"/>
        <v>0</v>
      </c>
      <c r="P199" s="297">
        <f t="shared" si="95"/>
        <v>0</v>
      </c>
      <c r="Q199" s="297">
        <f t="shared" si="95"/>
        <v>25.65</v>
      </c>
      <c r="R199" s="297">
        <f t="shared" si="95"/>
        <v>0</v>
      </c>
      <c r="S199" s="297">
        <f t="shared" si="95"/>
        <v>0</v>
      </c>
      <c r="T199" s="297">
        <f t="shared" si="95"/>
        <v>0</v>
      </c>
      <c r="U199" s="297">
        <f t="shared" si="95"/>
        <v>0</v>
      </c>
      <c r="V199" s="297">
        <f t="shared" si="95"/>
        <v>0</v>
      </c>
      <c r="W199" s="297">
        <f t="shared" si="95"/>
        <v>0</v>
      </c>
      <c r="X199" s="297">
        <f t="shared" si="95"/>
        <v>10</v>
      </c>
      <c r="Y199" s="297">
        <f t="shared" si="95"/>
        <v>0</v>
      </c>
      <c r="Z199" s="297">
        <f t="shared" si="95"/>
        <v>0</v>
      </c>
      <c r="AA199" s="297">
        <f t="shared" si="95"/>
        <v>0</v>
      </c>
      <c r="AB199" s="297">
        <f t="shared" si="95"/>
        <v>0</v>
      </c>
      <c r="AC199" s="297">
        <f t="shared" si="95"/>
        <v>0</v>
      </c>
      <c r="AD199" s="297">
        <f t="shared" si="95"/>
        <v>0</v>
      </c>
      <c r="AE199" s="297">
        <f t="shared" si="95"/>
        <v>0</v>
      </c>
      <c r="AF199" s="297">
        <f t="shared" si="95"/>
        <v>0</v>
      </c>
      <c r="AG199" s="297">
        <f t="shared" si="95"/>
        <v>0</v>
      </c>
      <c r="AH199" s="297">
        <f t="shared" si="95"/>
        <v>0</v>
      </c>
      <c r="AI199" s="297">
        <f t="shared" si="95"/>
        <v>10</v>
      </c>
      <c r="AJ199" s="297">
        <f t="shared" si="95"/>
        <v>0</v>
      </c>
      <c r="AK199" s="297">
        <f t="shared" si="95"/>
        <v>0</v>
      </c>
      <c r="AL199" s="297">
        <f t="shared" si="95"/>
        <v>35.65</v>
      </c>
      <c r="AM199" s="297">
        <f t="shared" si="95"/>
        <v>0</v>
      </c>
      <c r="AN199" s="297">
        <f t="shared" si="95"/>
        <v>45.5</v>
      </c>
      <c r="AO199" s="297">
        <f t="shared" si="95"/>
        <v>300</v>
      </c>
      <c r="AP199" s="297">
        <f t="shared" si="95"/>
        <v>381.15</v>
      </c>
    </row>
    <row r="200" ht="14" customHeight="1" spans="1:42">
      <c r="A200" s="339"/>
      <c r="B200" s="296"/>
      <c r="C200" s="126" t="s">
        <v>453</v>
      </c>
      <c r="D200" s="297">
        <f t="shared" ref="D200:D207" si="96">Q200+T200+AI200+AJ200+AK200</f>
        <v>25.65</v>
      </c>
      <c r="E200" s="298">
        <v>25.65</v>
      </c>
      <c r="F200" s="298"/>
      <c r="G200" s="298"/>
      <c r="H200" s="298"/>
      <c r="I200" s="298"/>
      <c r="J200" s="298"/>
      <c r="K200" s="298"/>
      <c r="L200" s="298"/>
      <c r="M200" s="298"/>
      <c r="N200" s="298"/>
      <c r="O200" s="298"/>
      <c r="P200" s="298"/>
      <c r="Q200" s="316">
        <f t="shared" si="89"/>
        <v>25.65</v>
      </c>
      <c r="R200" s="298"/>
      <c r="S200" s="298"/>
      <c r="T200" s="316">
        <f t="shared" si="90"/>
        <v>0</v>
      </c>
      <c r="U200" s="298"/>
      <c r="V200" s="298"/>
      <c r="W200" s="298"/>
      <c r="X200" s="298"/>
      <c r="Y200" s="298"/>
      <c r="Z200" s="298"/>
      <c r="AA200" s="298"/>
      <c r="AB200" s="298"/>
      <c r="AC200" s="298"/>
      <c r="AD200" s="298"/>
      <c r="AE200" s="298"/>
      <c r="AF200" s="298"/>
      <c r="AG200" s="298"/>
      <c r="AH200" s="298"/>
      <c r="AI200" s="316">
        <f t="shared" si="91"/>
        <v>0</v>
      </c>
      <c r="AJ200" s="316"/>
      <c r="AK200" s="298"/>
      <c r="AL200" s="297">
        <f t="shared" si="92"/>
        <v>25.65</v>
      </c>
      <c r="AM200" s="332"/>
      <c r="AN200" s="332"/>
      <c r="AO200" s="332"/>
      <c r="AP200" s="332">
        <f t="shared" si="93"/>
        <v>25.65</v>
      </c>
    </row>
    <row r="201" ht="14" customHeight="1" spans="1:42">
      <c r="A201" s="339"/>
      <c r="B201" s="296"/>
      <c r="C201" s="126" t="s">
        <v>702</v>
      </c>
      <c r="D201" s="297">
        <f t="shared" si="96"/>
        <v>0</v>
      </c>
      <c r="E201" s="298"/>
      <c r="F201" s="298"/>
      <c r="G201" s="298"/>
      <c r="H201" s="298"/>
      <c r="I201" s="298"/>
      <c r="J201" s="298"/>
      <c r="K201" s="298"/>
      <c r="L201" s="298"/>
      <c r="M201" s="298"/>
      <c r="N201" s="298"/>
      <c r="O201" s="298"/>
      <c r="P201" s="298"/>
      <c r="Q201" s="316">
        <f t="shared" si="89"/>
        <v>0</v>
      </c>
      <c r="R201" s="298"/>
      <c r="S201" s="298"/>
      <c r="T201" s="316">
        <f t="shared" si="90"/>
        <v>0</v>
      </c>
      <c r="U201" s="298"/>
      <c r="V201" s="298"/>
      <c r="W201" s="298"/>
      <c r="X201" s="298"/>
      <c r="Y201" s="298"/>
      <c r="Z201" s="298"/>
      <c r="AA201" s="298"/>
      <c r="AB201" s="298"/>
      <c r="AC201" s="298"/>
      <c r="AD201" s="298"/>
      <c r="AE201" s="298"/>
      <c r="AF201" s="298"/>
      <c r="AG201" s="298"/>
      <c r="AH201" s="298"/>
      <c r="AI201" s="316">
        <f t="shared" si="91"/>
        <v>0</v>
      </c>
      <c r="AJ201" s="316"/>
      <c r="AK201" s="298"/>
      <c r="AL201" s="297">
        <f t="shared" si="92"/>
        <v>0</v>
      </c>
      <c r="AM201" s="332"/>
      <c r="AN201" s="332"/>
      <c r="AO201" s="332"/>
      <c r="AP201" s="332">
        <f t="shared" si="93"/>
        <v>0</v>
      </c>
    </row>
    <row r="202" ht="14" customHeight="1" spans="1:42">
      <c r="A202" s="339"/>
      <c r="B202" s="296"/>
      <c r="C202" s="126" t="s">
        <v>703</v>
      </c>
      <c r="D202" s="297">
        <f t="shared" si="96"/>
        <v>0</v>
      </c>
      <c r="E202" s="298"/>
      <c r="F202" s="298"/>
      <c r="G202" s="298"/>
      <c r="H202" s="298"/>
      <c r="I202" s="298"/>
      <c r="J202" s="298"/>
      <c r="K202" s="298"/>
      <c r="L202" s="298"/>
      <c r="M202" s="298"/>
      <c r="N202" s="298"/>
      <c r="O202" s="298"/>
      <c r="P202" s="298"/>
      <c r="Q202" s="316">
        <f t="shared" si="89"/>
        <v>0</v>
      </c>
      <c r="R202" s="298"/>
      <c r="S202" s="298"/>
      <c r="T202" s="316">
        <f t="shared" si="90"/>
        <v>0</v>
      </c>
      <c r="U202" s="298"/>
      <c r="V202" s="298"/>
      <c r="W202" s="298"/>
      <c r="X202" s="298"/>
      <c r="Y202" s="298"/>
      <c r="Z202" s="298"/>
      <c r="AA202" s="298"/>
      <c r="AB202" s="298"/>
      <c r="AC202" s="298"/>
      <c r="AD202" s="298"/>
      <c r="AE202" s="298"/>
      <c r="AF202" s="298"/>
      <c r="AG202" s="298"/>
      <c r="AH202" s="298"/>
      <c r="AI202" s="316">
        <f t="shared" si="91"/>
        <v>0</v>
      </c>
      <c r="AJ202" s="316"/>
      <c r="AK202" s="298"/>
      <c r="AL202" s="297">
        <f t="shared" si="92"/>
        <v>0</v>
      </c>
      <c r="AM202" s="332"/>
      <c r="AN202" s="332"/>
      <c r="AO202" s="332"/>
      <c r="AP202" s="332">
        <f t="shared" si="93"/>
        <v>0</v>
      </c>
    </row>
    <row r="203" ht="14" customHeight="1" spans="1:42">
      <c r="A203" s="339"/>
      <c r="B203" s="296"/>
      <c r="C203" s="126" t="s">
        <v>704</v>
      </c>
      <c r="D203" s="297">
        <f t="shared" si="96"/>
        <v>0</v>
      </c>
      <c r="E203" s="298"/>
      <c r="F203" s="298"/>
      <c r="G203" s="298"/>
      <c r="H203" s="298"/>
      <c r="I203" s="298"/>
      <c r="J203" s="298"/>
      <c r="K203" s="298"/>
      <c r="L203" s="298"/>
      <c r="M203" s="298"/>
      <c r="N203" s="298"/>
      <c r="O203" s="298"/>
      <c r="P203" s="298"/>
      <c r="Q203" s="316">
        <f t="shared" si="89"/>
        <v>0</v>
      </c>
      <c r="R203" s="298"/>
      <c r="S203" s="298"/>
      <c r="T203" s="316">
        <f t="shared" si="90"/>
        <v>0</v>
      </c>
      <c r="U203" s="298"/>
      <c r="V203" s="298"/>
      <c r="W203" s="298"/>
      <c r="X203" s="298"/>
      <c r="Y203" s="298"/>
      <c r="Z203" s="298"/>
      <c r="AA203" s="298"/>
      <c r="AB203" s="298"/>
      <c r="AC203" s="298"/>
      <c r="AD203" s="298"/>
      <c r="AE203" s="298"/>
      <c r="AF203" s="298"/>
      <c r="AG203" s="298"/>
      <c r="AH203" s="298"/>
      <c r="AI203" s="316">
        <f t="shared" si="91"/>
        <v>0</v>
      </c>
      <c r="AJ203" s="316"/>
      <c r="AK203" s="298"/>
      <c r="AL203" s="297">
        <f t="shared" si="92"/>
        <v>0</v>
      </c>
      <c r="AM203" s="332"/>
      <c r="AN203" s="332"/>
      <c r="AO203" s="332"/>
      <c r="AP203" s="332">
        <f t="shared" si="93"/>
        <v>0</v>
      </c>
    </row>
    <row r="204" ht="14" customHeight="1" spans="1:42">
      <c r="A204" s="339"/>
      <c r="B204" s="296"/>
      <c r="C204" s="126" t="s">
        <v>705</v>
      </c>
      <c r="D204" s="297">
        <f t="shared" si="96"/>
        <v>10</v>
      </c>
      <c r="E204" s="298"/>
      <c r="F204" s="298"/>
      <c r="G204" s="298"/>
      <c r="H204" s="298"/>
      <c r="I204" s="298"/>
      <c r="J204" s="298"/>
      <c r="K204" s="298"/>
      <c r="L204" s="298"/>
      <c r="M204" s="298"/>
      <c r="N204" s="298"/>
      <c r="O204" s="298"/>
      <c r="P204" s="298"/>
      <c r="Q204" s="316">
        <f t="shared" si="89"/>
        <v>0</v>
      </c>
      <c r="R204" s="298"/>
      <c r="S204" s="298"/>
      <c r="T204" s="316">
        <f t="shared" si="90"/>
        <v>0</v>
      </c>
      <c r="U204" s="298"/>
      <c r="V204" s="298"/>
      <c r="W204" s="298"/>
      <c r="X204" s="298">
        <v>10</v>
      </c>
      <c r="Y204" s="298"/>
      <c r="Z204" s="298"/>
      <c r="AA204" s="298"/>
      <c r="AB204" s="298"/>
      <c r="AC204" s="298"/>
      <c r="AD204" s="298"/>
      <c r="AE204" s="298"/>
      <c r="AF204" s="298"/>
      <c r="AG204" s="298"/>
      <c r="AH204" s="298"/>
      <c r="AI204" s="316">
        <f t="shared" si="91"/>
        <v>10</v>
      </c>
      <c r="AJ204" s="316"/>
      <c r="AK204" s="298"/>
      <c r="AL204" s="297">
        <f t="shared" si="92"/>
        <v>10</v>
      </c>
      <c r="AM204" s="332"/>
      <c r="AN204" s="332"/>
      <c r="AO204" s="332"/>
      <c r="AP204" s="332">
        <f t="shared" si="93"/>
        <v>10</v>
      </c>
    </row>
    <row r="205" ht="14" customHeight="1" spans="1:42">
      <c r="A205" s="339"/>
      <c r="B205" s="296"/>
      <c r="C205" s="126" t="s">
        <v>706</v>
      </c>
      <c r="D205" s="297">
        <f t="shared" si="96"/>
        <v>0</v>
      </c>
      <c r="E205" s="298"/>
      <c r="F205" s="298"/>
      <c r="G205" s="298"/>
      <c r="H205" s="298"/>
      <c r="I205" s="298"/>
      <c r="J205" s="298"/>
      <c r="K205" s="298"/>
      <c r="L205" s="298"/>
      <c r="M205" s="298"/>
      <c r="N205" s="298"/>
      <c r="O205" s="298"/>
      <c r="P205" s="298"/>
      <c r="Q205" s="316">
        <f t="shared" si="89"/>
        <v>0</v>
      </c>
      <c r="R205" s="298"/>
      <c r="S205" s="298"/>
      <c r="T205" s="316">
        <f t="shared" si="90"/>
        <v>0</v>
      </c>
      <c r="U205" s="298"/>
      <c r="V205" s="298"/>
      <c r="W205" s="298"/>
      <c r="X205" s="298"/>
      <c r="Y205" s="298"/>
      <c r="Z205" s="298"/>
      <c r="AA205" s="298"/>
      <c r="AB205" s="298"/>
      <c r="AC205" s="298"/>
      <c r="AD205" s="298"/>
      <c r="AE205" s="298"/>
      <c r="AF205" s="298"/>
      <c r="AG205" s="298"/>
      <c r="AH205" s="298"/>
      <c r="AI205" s="316">
        <f t="shared" si="91"/>
        <v>0</v>
      </c>
      <c r="AJ205" s="316"/>
      <c r="AK205" s="298"/>
      <c r="AL205" s="297">
        <f t="shared" si="92"/>
        <v>0</v>
      </c>
      <c r="AM205" s="332"/>
      <c r="AN205" s="332"/>
      <c r="AO205" s="332"/>
      <c r="AP205" s="332">
        <f t="shared" ref="AP205:AP268" si="97">AL205+AM205+AN205+AO205</f>
        <v>0</v>
      </c>
    </row>
    <row r="206" ht="14" customHeight="1" spans="1:42">
      <c r="A206" s="339"/>
      <c r="B206" s="296"/>
      <c r="C206" s="126" t="s">
        <v>707</v>
      </c>
      <c r="D206" s="297">
        <f t="shared" si="96"/>
        <v>0</v>
      </c>
      <c r="E206" s="298"/>
      <c r="F206" s="298"/>
      <c r="G206" s="298"/>
      <c r="H206" s="298"/>
      <c r="I206" s="298"/>
      <c r="J206" s="298"/>
      <c r="K206" s="298"/>
      <c r="L206" s="298"/>
      <c r="M206" s="298"/>
      <c r="N206" s="298"/>
      <c r="O206" s="298"/>
      <c r="P206" s="298"/>
      <c r="Q206" s="316">
        <f t="shared" si="89"/>
        <v>0</v>
      </c>
      <c r="R206" s="298"/>
      <c r="S206" s="298"/>
      <c r="T206" s="316">
        <f t="shared" si="90"/>
        <v>0</v>
      </c>
      <c r="U206" s="298"/>
      <c r="V206" s="298"/>
      <c r="W206" s="298"/>
      <c r="X206" s="298"/>
      <c r="Y206" s="298"/>
      <c r="Z206" s="298"/>
      <c r="AA206" s="298"/>
      <c r="AB206" s="298"/>
      <c r="AC206" s="298"/>
      <c r="AD206" s="298"/>
      <c r="AE206" s="298"/>
      <c r="AF206" s="298"/>
      <c r="AG206" s="298"/>
      <c r="AH206" s="298"/>
      <c r="AI206" s="316">
        <f t="shared" si="91"/>
        <v>0</v>
      </c>
      <c r="AJ206" s="316"/>
      <c r="AK206" s="298"/>
      <c r="AL206" s="297">
        <f t="shared" si="92"/>
        <v>0</v>
      </c>
      <c r="AM206" s="332"/>
      <c r="AN206" s="332"/>
      <c r="AO206" s="332"/>
      <c r="AP206" s="332">
        <f t="shared" si="97"/>
        <v>0</v>
      </c>
    </row>
    <row r="207" ht="14" customHeight="1" spans="1:42">
      <c r="A207" s="339"/>
      <c r="B207" s="296"/>
      <c r="C207" s="126" t="s">
        <v>708</v>
      </c>
      <c r="D207" s="297">
        <f t="shared" si="96"/>
        <v>0</v>
      </c>
      <c r="E207" s="298"/>
      <c r="F207" s="298"/>
      <c r="G207" s="298"/>
      <c r="H207" s="298"/>
      <c r="I207" s="298"/>
      <c r="J207" s="298"/>
      <c r="K207" s="298"/>
      <c r="L207" s="298"/>
      <c r="M207" s="298"/>
      <c r="N207" s="298"/>
      <c r="O207" s="298"/>
      <c r="P207" s="298"/>
      <c r="Q207" s="316">
        <f t="shared" si="89"/>
        <v>0</v>
      </c>
      <c r="R207" s="298"/>
      <c r="S207" s="298"/>
      <c r="T207" s="316">
        <f t="shared" si="90"/>
        <v>0</v>
      </c>
      <c r="U207" s="298"/>
      <c r="V207" s="298"/>
      <c r="W207" s="298"/>
      <c r="X207" s="298"/>
      <c r="Y207" s="298"/>
      <c r="Z207" s="298"/>
      <c r="AA207" s="298"/>
      <c r="AB207" s="298"/>
      <c r="AC207" s="298"/>
      <c r="AD207" s="298"/>
      <c r="AE207" s="298"/>
      <c r="AF207" s="298"/>
      <c r="AG207" s="298"/>
      <c r="AH207" s="298"/>
      <c r="AI207" s="316">
        <f t="shared" si="91"/>
        <v>0</v>
      </c>
      <c r="AJ207" s="316"/>
      <c r="AK207" s="298"/>
      <c r="AL207" s="297">
        <f t="shared" si="92"/>
        <v>0</v>
      </c>
      <c r="AM207" s="332"/>
      <c r="AN207" s="332">
        <v>45.5</v>
      </c>
      <c r="AO207" s="332">
        <v>300</v>
      </c>
      <c r="AP207" s="332">
        <f t="shared" si="97"/>
        <v>345.5</v>
      </c>
    </row>
    <row r="208" ht="14" customHeight="1" spans="1:42">
      <c r="A208" s="339"/>
      <c r="B208" s="296"/>
      <c r="C208" s="126" t="s">
        <v>709</v>
      </c>
      <c r="D208" s="297">
        <f>SUM(D209:D213)</f>
        <v>226.29</v>
      </c>
      <c r="E208" s="297">
        <f t="shared" ref="E208:AP208" si="98">SUM(E209:E213)</f>
        <v>149.67</v>
      </c>
      <c r="F208" s="297">
        <f t="shared" si="98"/>
        <v>0</v>
      </c>
      <c r="G208" s="297">
        <f t="shared" si="98"/>
        <v>35.85</v>
      </c>
      <c r="H208" s="297">
        <f t="shared" si="98"/>
        <v>0</v>
      </c>
      <c r="I208" s="297">
        <f t="shared" si="98"/>
        <v>11.18</v>
      </c>
      <c r="J208" s="297">
        <f t="shared" si="98"/>
        <v>0.03</v>
      </c>
      <c r="K208" s="297">
        <f t="shared" si="98"/>
        <v>0.53</v>
      </c>
      <c r="L208" s="297">
        <f t="shared" si="98"/>
        <v>0</v>
      </c>
      <c r="M208" s="297">
        <f t="shared" si="98"/>
        <v>0.47</v>
      </c>
      <c r="N208" s="297">
        <f t="shared" si="98"/>
        <v>0</v>
      </c>
      <c r="O208" s="297">
        <f t="shared" si="98"/>
        <v>0</v>
      </c>
      <c r="P208" s="297">
        <f t="shared" si="98"/>
        <v>0</v>
      </c>
      <c r="Q208" s="297">
        <f t="shared" si="98"/>
        <v>197.73</v>
      </c>
      <c r="R208" s="297">
        <f t="shared" si="98"/>
        <v>20.04</v>
      </c>
      <c r="S208" s="297">
        <f t="shared" si="98"/>
        <v>5</v>
      </c>
      <c r="T208" s="297">
        <f t="shared" si="98"/>
        <v>25.04</v>
      </c>
      <c r="U208" s="297">
        <f t="shared" si="98"/>
        <v>0</v>
      </c>
      <c r="V208" s="297">
        <f t="shared" si="98"/>
        <v>0</v>
      </c>
      <c r="W208" s="297">
        <f t="shared" si="98"/>
        <v>3.52</v>
      </c>
      <c r="X208" s="297">
        <f t="shared" si="98"/>
        <v>0</v>
      </c>
      <c r="Y208" s="297">
        <f t="shared" si="98"/>
        <v>0</v>
      </c>
      <c r="Z208" s="297">
        <f t="shared" si="98"/>
        <v>0</v>
      </c>
      <c r="AA208" s="297">
        <f t="shared" si="98"/>
        <v>0</v>
      </c>
      <c r="AB208" s="297">
        <f t="shared" si="98"/>
        <v>0</v>
      </c>
      <c r="AC208" s="297">
        <f t="shared" si="98"/>
        <v>0</v>
      </c>
      <c r="AD208" s="297">
        <f t="shared" si="98"/>
        <v>0</v>
      </c>
      <c r="AE208" s="297">
        <f t="shared" si="98"/>
        <v>0</v>
      </c>
      <c r="AF208" s="297">
        <f t="shared" si="98"/>
        <v>0</v>
      </c>
      <c r="AG208" s="297">
        <f t="shared" si="98"/>
        <v>0</v>
      </c>
      <c r="AH208" s="297">
        <f t="shared" si="98"/>
        <v>0</v>
      </c>
      <c r="AI208" s="297">
        <f t="shared" si="98"/>
        <v>3.52</v>
      </c>
      <c r="AJ208" s="297">
        <f t="shared" si="98"/>
        <v>0</v>
      </c>
      <c r="AK208" s="297">
        <f t="shared" si="98"/>
        <v>0</v>
      </c>
      <c r="AL208" s="297">
        <f t="shared" si="98"/>
        <v>226.29</v>
      </c>
      <c r="AM208" s="297">
        <f t="shared" si="98"/>
        <v>0</v>
      </c>
      <c r="AN208" s="297">
        <f t="shared" si="98"/>
        <v>0</v>
      </c>
      <c r="AO208" s="297">
        <f t="shared" si="98"/>
        <v>0</v>
      </c>
      <c r="AP208" s="297">
        <f t="shared" si="98"/>
        <v>226.29</v>
      </c>
    </row>
    <row r="209" ht="14" customHeight="1" spans="1:42">
      <c r="A209" s="339"/>
      <c r="B209" s="296"/>
      <c r="C209" s="126" t="s">
        <v>453</v>
      </c>
      <c r="D209" s="297">
        <f t="shared" ref="D209:D213" si="99">Q209+T209+AI209+AJ209+AK209</f>
        <v>222.77</v>
      </c>
      <c r="E209" s="298">
        <v>149.67</v>
      </c>
      <c r="F209" s="298"/>
      <c r="G209" s="298">
        <v>35.85</v>
      </c>
      <c r="H209" s="298"/>
      <c r="I209" s="298">
        <v>11.18</v>
      </c>
      <c r="J209" s="298">
        <v>0.03</v>
      </c>
      <c r="K209" s="298">
        <v>0.53</v>
      </c>
      <c r="L209" s="298"/>
      <c r="M209" s="298">
        <v>0.47</v>
      </c>
      <c r="N209" s="298"/>
      <c r="O209" s="298"/>
      <c r="P209" s="298"/>
      <c r="Q209" s="316">
        <f t="shared" ref="Q209:Q212" si="100">SUM(E209:P209)</f>
        <v>197.73</v>
      </c>
      <c r="R209" s="298">
        <v>20.04</v>
      </c>
      <c r="S209" s="298">
        <v>5</v>
      </c>
      <c r="T209" s="316">
        <f t="shared" ref="T209:T212" si="101">SUM(R209:S209)</f>
        <v>25.04</v>
      </c>
      <c r="U209" s="298"/>
      <c r="V209" s="298"/>
      <c r="W209" s="298"/>
      <c r="X209" s="298"/>
      <c r="Y209" s="298"/>
      <c r="Z209" s="298"/>
      <c r="AA209" s="298"/>
      <c r="AB209" s="298"/>
      <c r="AC209" s="298"/>
      <c r="AD209" s="298"/>
      <c r="AE209" s="298"/>
      <c r="AF209" s="298"/>
      <c r="AG209" s="298"/>
      <c r="AH209" s="298"/>
      <c r="AI209" s="316">
        <f t="shared" ref="AI209:AI212" si="102">SUM(V209:AH209)</f>
        <v>0</v>
      </c>
      <c r="AJ209" s="316"/>
      <c r="AK209" s="298"/>
      <c r="AL209" s="297">
        <f t="shared" ref="AL209:AL213" si="103">Q209+T209+U209+AI209+AJ209+AK209</f>
        <v>222.77</v>
      </c>
      <c r="AM209" s="332"/>
      <c r="AN209" s="332"/>
      <c r="AO209" s="332"/>
      <c r="AP209" s="332">
        <f t="shared" si="97"/>
        <v>222.77</v>
      </c>
    </row>
    <row r="210" ht="14" customHeight="1" spans="1:42">
      <c r="A210" s="339"/>
      <c r="B210" s="296"/>
      <c r="C210" s="126" t="s">
        <v>710</v>
      </c>
      <c r="D210" s="297">
        <f t="shared" si="99"/>
        <v>3.52</v>
      </c>
      <c r="E210" s="298"/>
      <c r="F210" s="298"/>
      <c r="G210" s="298"/>
      <c r="H210" s="298"/>
      <c r="I210" s="298"/>
      <c r="J210" s="298"/>
      <c r="K210" s="298"/>
      <c r="L210" s="298"/>
      <c r="M210" s="298"/>
      <c r="N210" s="298"/>
      <c r="O210" s="298"/>
      <c r="P210" s="298"/>
      <c r="Q210" s="316">
        <f t="shared" si="100"/>
        <v>0</v>
      </c>
      <c r="R210" s="298"/>
      <c r="S210" s="298"/>
      <c r="T210" s="316">
        <f t="shared" si="101"/>
        <v>0</v>
      </c>
      <c r="U210" s="298"/>
      <c r="V210" s="298"/>
      <c r="W210" s="298">
        <v>3.52</v>
      </c>
      <c r="X210" s="298"/>
      <c r="Y210" s="298"/>
      <c r="Z210" s="298"/>
      <c r="AA210" s="298"/>
      <c r="AB210" s="298"/>
      <c r="AC210" s="298"/>
      <c r="AD210" s="298"/>
      <c r="AE210" s="298"/>
      <c r="AF210" s="298"/>
      <c r="AG210" s="298"/>
      <c r="AH210" s="298"/>
      <c r="AI210" s="316">
        <f t="shared" si="102"/>
        <v>3.52</v>
      </c>
      <c r="AJ210" s="316"/>
      <c r="AK210" s="298"/>
      <c r="AL210" s="297">
        <f t="shared" si="103"/>
        <v>3.52</v>
      </c>
      <c r="AM210" s="332"/>
      <c r="AN210" s="332"/>
      <c r="AO210" s="332"/>
      <c r="AP210" s="332">
        <f t="shared" si="97"/>
        <v>3.52</v>
      </c>
    </row>
    <row r="211" ht="14" customHeight="1" spans="1:42">
      <c r="A211" s="339"/>
      <c r="B211" s="296"/>
      <c r="C211" s="126" t="s">
        <v>711</v>
      </c>
      <c r="D211" s="297">
        <f t="shared" si="99"/>
        <v>0</v>
      </c>
      <c r="E211" s="298"/>
      <c r="F211" s="298"/>
      <c r="G211" s="298"/>
      <c r="H211" s="298"/>
      <c r="I211" s="298"/>
      <c r="J211" s="298"/>
      <c r="K211" s="298"/>
      <c r="L211" s="298"/>
      <c r="M211" s="298"/>
      <c r="N211" s="298"/>
      <c r="O211" s="298"/>
      <c r="P211" s="298"/>
      <c r="Q211" s="316">
        <f t="shared" si="100"/>
        <v>0</v>
      </c>
      <c r="R211" s="298"/>
      <c r="S211" s="298"/>
      <c r="T211" s="316">
        <f t="shared" si="101"/>
        <v>0</v>
      </c>
      <c r="U211" s="298"/>
      <c r="V211" s="298"/>
      <c r="W211" s="298"/>
      <c r="X211" s="298"/>
      <c r="Y211" s="298"/>
      <c r="Z211" s="298"/>
      <c r="AA211" s="298"/>
      <c r="AB211" s="298"/>
      <c r="AC211" s="298"/>
      <c r="AD211" s="298"/>
      <c r="AE211" s="298"/>
      <c r="AF211" s="298"/>
      <c r="AG211" s="298"/>
      <c r="AH211" s="298"/>
      <c r="AI211" s="316">
        <f t="shared" si="102"/>
        <v>0</v>
      </c>
      <c r="AJ211" s="316"/>
      <c r="AK211" s="298"/>
      <c r="AL211" s="297">
        <f t="shared" si="103"/>
        <v>0</v>
      </c>
      <c r="AM211" s="332"/>
      <c r="AN211" s="332"/>
      <c r="AO211" s="332"/>
      <c r="AP211" s="332">
        <f t="shared" si="97"/>
        <v>0</v>
      </c>
    </row>
    <row r="212" ht="14" customHeight="1" spans="1:42">
      <c r="A212" s="339"/>
      <c r="B212" s="296"/>
      <c r="C212" s="126" t="s">
        <v>712</v>
      </c>
      <c r="D212" s="297">
        <f t="shared" si="99"/>
        <v>0</v>
      </c>
      <c r="E212" s="298"/>
      <c r="F212" s="298"/>
      <c r="G212" s="298"/>
      <c r="H212" s="298"/>
      <c r="I212" s="298"/>
      <c r="J212" s="298"/>
      <c r="K212" s="298"/>
      <c r="L212" s="298"/>
      <c r="M212" s="298"/>
      <c r="N212" s="298"/>
      <c r="O212" s="298"/>
      <c r="P212" s="298"/>
      <c r="Q212" s="316">
        <f t="shared" si="100"/>
        <v>0</v>
      </c>
      <c r="R212" s="298"/>
      <c r="S212" s="298"/>
      <c r="T212" s="316">
        <f t="shared" si="101"/>
        <v>0</v>
      </c>
      <c r="U212" s="298"/>
      <c r="V212" s="298"/>
      <c r="W212" s="298"/>
      <c r="X212" s="298"/>
      <c r="Y212" s="298"/>
      <c r="Z212" s="298"/>
      <c r="AA212" s="298"/>
      <c r="AB212" s="298"/>
      <c r="AC212" s="298"/>
      <c r="AD212" s="298"/>
      <c r="AE212" s="298"/>
      <c r="AF212" s="298"/>
      <c r="AG212" s="298"/>
      <c r="AH212" s="298"/>
      <c r="AI212" s="316">
        <f t="shared" si="102"/>
        <v>0</v>
      </c>
      <c r="AJ212" s="316"/>
      <c r="AK212" s="298"/>
      <c r="AL212" s="297">
        <f t="shared" si="103"/>
        <v>0</v>
      </c>
      <c r="AM212" s="332"/>
      <c r="AN212" s="332"/>
      <c r="AO212" s="332"/>
      <c r="AP212" s="332">
        <f t="shared" si="97"/>
        <v>0</v>
      </c>
    </row>
    <row r="213" ht="14" customHeight="1" spans="1:42">
      <c r="A213" s="339"/>
      <c r="B213" s="296"/>
      <c r="C213" s="126" t="s">
        <v>713</v>
      </c>
      <c r="D213" s="297">
        <f t="shared" si="99"/>
        <v>0</v>
      </c>
      <c r="E213" s="298"/>
      <c r="F213" s="298"/>
      <c r="G213" s="298"/>
      <c r="H213" s="298"/>
      <c r="I213" s="298"/>
      <c r="J213" s="298"/>
      <c r="K213" s="298"/>
      <c r="L213" s="298"/>
      <c r="M213" s="298"/>
      <c r="N213" s="298"/>
      <c r="O213" s="298"/>
      <c r="P213" s="298"/>
      <c r="Q213" s="316">
        <f t="shared" ref="Q213:Q249" si="104">SUM(E213:P213)</f>
        <v>0</v>
      </c>
      <c r="R213" s="298"/>
      <c r="S213" s="298"/>
      <c r="T213" s="316">
        <f t="shared" ref="T213:T249" si="105">SUM(R213:S213)</f>
        <v>0</v>
      </c>
      <c r="U213" s="298"/>
      <c r="V213" s="298"/>
      <c r="W213" s="298"/>
      <c r="X213" s="298"/>
      <c r="Y213" s="298"/>
      <c r="Z213" s="298"/>
      <c r="AA213" s="298"/>
      <c r="AB213" s="298"/>
      <c r="AC213" s="298"/>
      <c r="AD213" s="298"/>
      <c r="AE213" s="298"/>
      <c r="AF213" s="298"/>
      <c r="AG213" s="298"/>
      <c r="AH213" s="298"/>
      <c r="AI213" s="316">
        <f t="shared" ref="AI213:AI249" si="106">SUM(V213:AH213)</f>
        <v>0</v>
      </c>
      <c r="AJ213" s="316"/>
      <c r="AK213" s="298"/>
      <c r="AL213" s="297">
        <f t="shared" si="103"/>
        <v>0</v>
      </c>
      <c r="AM213" s="332"/>
      <c r="AN213" s="332"/>
      <c r="AO213" s="332"/>
      <c r="AP213" s="332">
        <f t="shared" si="97"/>
        <v>0</v>
      </c>
    </row>
    <row r="214" ht="14" customHeight="1" spans="1:42">
      <c r="A214" s="339"/>
      <c r="B214" s="296"/>
      <c r="C214" s="126" t="s">
        <v>714</v>
      </c>
      <c r="D214" s="297">
        <f>SUM(D215:D219)</f>
        <v>174.82</v>
      </c>
      <c r="E214" s="297">
        <f t="shared" ref="E214:AP214" si="107">SUM(E215:E219)</f>
        <v>33.27</v>
      </c>
      <c r="F214" s="297">
        <f t="shared" si="107"/>
        <v>0</v>
      </c>
      <c r="G214" s="297">
        <f t="shared" si="107"/>
        <v>6.51</v>
      </c>
      <c r="H214" s="297">
        <f t="shared" si="107"/>
        <v>0</v>
      </c>
      <c r="I214" s="297">
        <f t="shared" si="107"/>
        <v>2.01</v>
      </c>
      <c r="J214" s="297">
        <f t="shared" si="107"/>
        <v>0</v>
      </c>
      <c r="K214" s="297">
        <f t="shared" si="107"/>
        <v>0.09</v>
      </c>
      <c r="L214" s="297">
        <f t="shared" si="107"/>
        <v>0</v>
      </c>
      <c r="M214" s="297">
        <f t="shared" si="107"/>
        <v>0</v>
      </c>
      <c r="N214" s="297">
        <f t="shared" si="107"/>
        <v>0</v>
      </c>
      <c r="O214" s="297">
        <f t="shared" si="107"/>
        <v>0</v>
      </c>
      <c r="P214" s="297">
        <f t="shared" si="107"/>
        <v>0</v>
      </c>
      <c r="Q214" s="297">
        <f t="shared" si="107"/>
        <v>41.88</v>
      </c>
      <c r="R214" s="297">
        <f t="shared" si="107"/>
        <v>5.54</v>
      </c>
      <c r="S214" s="297">
        <f t="shared" si="107"/>
        <v>2.4</v>
      </c>
      <c r="T214" s="297">
        <f t="shared" si="107"/>
        <v>7.94</v>
      </c>
      <c r="U214" s="297">
        <f t="shared" si="107"/>
        <v>0</v>
      </c>
      <c r="V214" s="297">
        <f t="shared" si="107"/>
        <v>0</v>
      </c>
      <c r="W214" s="297">
        <f t="shared" si="107"/>
        <v>0</v>
      </c>
      <c r="X214" s="297">
        <f t="shared" si="107"/>
        <v>5</v>
      </c>
      <c r="Y214" s="297">
        <f t="shared" si="107"/>
        <v>0</v>
      </c>
      <c r="Z214" s="297">
        <f t="shared" si="107"/>
        <v>0</v>
      </c>
      <c r="AA214" s="297">
        <f t="shared" si="107"/>
        <v>0</v>
      </c>
      <c r="AB214" s="297">
        <f t="shared" si="107"/>
        <v>0</v>
      </c>
      <c r="AC214" s="297">
        <f t="shared" si="107"/>
        <v>0</v>
      </c>
      <c r="AD214" s="297">
        <f t="shared" si="107"/>
        <v>0</v>
      </c>
      <c r="AE214" s="297">
        <f t="shared" si="107"/>
        <v>120</v>
      </c>
      <c r="AF214" s="297">
        <f t="shared" si="107"/>
        <v>0</v>
      </c>
      <c r="AG214" s="297">
        <f t="shared" si="107"/>
        <v>0</v>
      </c>
      <c r="AH214" s="297">
        <f t="shared" si="107"/>
        <v>0</v>
      </c>
      <c r="AI214" s="297">
        <f t="shared" si="107"/>
        <v>125</v>
      </c>
      <c r="AJ214" s="297">
        <f t="shared" si="107"/>
        <v>0</v>
      </c>
      <c r="AK214" s="297">
        <f t="shared" si="107"/>
        <v>0</v>
      </c>
      <c r="AL214" s="297">
        <f t="shared" si="107"/>
        <v>174.82</v>
      </c>
      <c r="AM214" s="297">
        <f t="shared" si="107"/>
        <v>0</v>
      </c>
      <c r="AN214" s="297">
        <f t="shared" si="107"/>
        <v>0</v>
      </c>
      <c r="AO214" s="297">
        <f t="shared" si="107"/>
        <v>0</v>
      </c>
      <c r="AP214" s="297">
        <f t="shared" si="107"/>
        <v>174.82</v>
      </c>
    </row>
    <row r="215" ht="14" customHeight="1" spans="1:42">
      <c r="A215" s="339"/>
      <c r="B215" s="296"/>
      <c r="C215" s="126" t="s">
        <v>453</v>
      </c>
      <c r="D215" s="297">
        <f t="shared" ref="D215:D219" si="108">Q215+T215+AI215+AJ215+AK215</f>
        <v>54.82</v>
      </c>
      <c r="E215" s="298">
        <v>33.27</v>
      </c>
      <c r="F215" s="298"/>
      <c r="G215" s="298">
        <v>6.51</v>
      </c>
      <c r="H215" s="298"/>
      <c r="I215" s="298">
        <v>2.01</v>
      </c>
      <c r="J215" s="298"/>
      <c r="K215" s="298">
        <v>0.09</v>
      </c>
      <c r="L215" s="298"/>
      <c r="M215" s="298"/>
      <c r="N215" s="298"/>
      <c r="O215" s="298"/>
      <c r="P215" s="298"/>
      <c r="Q215" s="316">
        <f t="shared" si="104"/>
        <v>41.88</v>
      </c>
      <c r="R215" s="298">
        <v>5.54</v>
      </c>
      <c r="S215" s="298">
        <v>2.4</v>
      </c>
      <c r="T215" s="316">
        <f t="shared" si="105"/>
        <v>7.94</v>
      </c>
      <c r="U215" s="298"/>
      <c r="V215" s="298"/>
      <c r="W215" s="298"/>
      <c r="X215" s="298">
        <v>5</v>
      </c>
      <c r="Y215" s="298"/>
      <c r="Z215" s="298"/>
      <c r="AA215" s="298"/>
      <c r="AB215" s="298"/>
      <c r="AC215" s="298"/>
      <c r="AD215" s="298"/>
      <c r="AE215" s="298"/>
      <c r="AF215" s="298"/>
      <c r="AG215" s="298"/>
      <c r="AH215" s="298"/>
      <c r="AI215" s="316">
        <f t="shared" si="106"/>
        <v>5</v>
      </c>
      <c r="AJ215" s="316"/>
      <c r="AK215" s="298"/>
      <c r="AL215" s="297">
        <f t="shared" ref="AL215:AL249" si="109">Q215+T215+U215+AI215+AJ215+AK215</f>
        <v>54.82</v>
      </c>
      <c r="AM215" s="332"/>
      <c r="AN215" s="332"/>
      <c r="AO215" s="332"/>
      <c r="AP215" s="332">
        <f t="shared" si="97"/>
        <v>54.82</v>
      </c>
    </row>
    <row r="216" ht="14" customHeight="1" spans="1:42">
      <c r="A216" s="339"/>
      <c r="B216" s="296"/>
      <c r="C216" s="126" t="s">
        <v>715</v>
      </c>
      <c r="D216" s="297">
        <f t="shared" si="108"/>
        <v>0</v>
      </c>
      <c r="E216" s="298"/>
      <c r="F216" s="298"/>
      <c r="G216" s="298"/>
      <c r="H216" s="298"/>
      <c r="I216" s="298"/>
      <c r="J216" s="298"/>
      <c r="K216" s="298"/>
      <c r="L216" s="298"/>
      <c r="M216" s="298"/>
      <c r="N216" s="298"/>
      <c r="O216" s="298"/>
      <c r="P216" s="298"/>
      <c r="Q216" s="316">
        <f t="shared" si="104"/>
        <v>0</v>
      </c>
      <c r="R216" s="298"/>
      <c r="S216" s="298"/>
      <c r="T216" s="316">
        <f t="shared" si="105"/>
        <v>0</v>
      </c>
      <c r="U216" s="298"/>
      <c r="V216" s="298"/>
      <c r="W216" s="298"/>
      <c r="X216" s="298"/>
      <c r="Y216" s="298"/>
      <c r="Z216" s="298"/>
      <c r="AA216" s="298"/>
      <c r="AB216" s="298"/>
      <c r="AC216" s="298"/>
      <c r="AD216" s="298"/>
      <c r="AE216" s="298"/>
      <c r="AF216" s="298"/>
      <c r="AG216" s="298"/>
      <c r="AH216" s="298"/>
      <c r="AI216" s="316">
        <f t="shared" si="106"/>
        <v>0</v>
      </c>
      <c r="AJ216" s="316"/>
      <c r="AK216" s="298"/>
      <c r="AL216" s="297">
        <f t="shared" si="109"/>
        <v>0</v>
      </c>
      <c r="AM216" s="332"/>
      <c r="AN216" s="332"/>
      <c r="AO216" s="332"/>
      <c r="AP216" s="332">
        <f t="shared" si="97"/>
        <v>0</v>
      </c>
    </row>
    <row r="217" ht="14" customHeight="1" spans="1:42">
      <c r="A217" s="339"/>
      <c r="B217" s="296"/>
      <c r="C217" s="126" t="s">
        <v>716</v>
      </c>
      <c r="D217" s="297">
        <f t="shared" si="108"/>
        <v>120</v>
      </c>
      <c r="E217" s="298"/>
      <c r="F217" s="298"/>
      <c r="G217" s="298"/>
      <c r="H217" s="298"/>
      <c r="I217" s="298"/>
      <c r="J217" s="298"/>
      <c r="K217" s="298"/>
      <c r="L217" s="298"/>
      <c r="M217" s="298"/>
      <c r="N217" s="298"/>
      <c r="O217" s="298"/>
      <c r="P217" s="298"/>
      <c r="Q217" s="316">
        <f t="shared" si="104"/>
        <v>0</v>
      </c>
      <c r="R217" s="298"/>
      <c r="S217" s="298"/>
      <c r="T217" s="316">
        <f t="shared" si="105"/>
        <v>0</v>
      </c>
      <c r="U217" s="298"/>
      <c r="V217" s="298"/>
      <c r="W217" s="298"/>
      <c r="X217" s="298"/>
      <c r="Y217" s="298"/>
      <c r="Z217" s="298"/>
      <c r="AA217" s="298"/>
      <c r="AB217" s="298"/>
      <c r="AC217" s="298"/>
      <c r="AD217" s="298"/>
      <c r="AE217" s="298">
        <v>120</v>
      </c>
      <c r="AF217" s="298"/>
      <c r="AG217" s="298"/>
      <c r="AH217" s="298"/>
      <c r="AI217" s="316">
        <f t="shared" si="106"/>
        <v>120</v>
      </c>
      <c r="AJ217" s="316"/>
      <c r="AK217" s="298"/>
      <c r="AL217" s="297">
        <f t="shared" si="109"/>
        <v>120</v>
      </c>
      <c r="AM217" s="332"/>
      <c r="AN217" s="332"/>
      <c r="AO217" s="332"/>
      <c r="AP217" s="332">
        <f t="shared" si="97"/>
        <v>120</v>
      </c>
    </row>
    <row r="218" ht="14" customHeight="1" spans="1:42">
      <c r="A218" s="339"/>
      <c r="B218" s="296"/>
      <c r="C218" s="126" t="s">
        <v>717</v>
      </c>
      <c r="D218" s="297">
        <f t="shared" si="108"/>
        <v>0</v>
      </c>
      <c r="E218" s="298"/>
      <c r="F218" s="298"/>
      <c r="G218" s="298"/>
      <c r="H218" s="298"/>
      <c r="I218" s="298"/>
      <c r="J218" s="298"/>
      <c r="K218" s="298"/>
      <c r="L218" s="298"/>
      <c r="M218" s="298"/>
      <c r="N218" s="298"/>
      <c r="O218" s="298"/>
      <c r="P218" s="298"/>
      <c r="Q218" s="316">
        <f t="shared" si="104"/>
        <v>0</v>
      </c>
      <c r="R218" s="298"/>
      <c r="S218" s="298"/>
      <c r="T218" s="316">
        <f t="shared" si="105"/>
        <v>0</v>
      </c>
      <c r="U218" s="298"/>
      <c r="V218" s="298"/>
      <c r="W218" s="298"/>
      <c r="X218" s="298"/>
      <c r="Y218" s="298"/>
      <c r="Z218" s="298"/>
      <c r="AA218" s="298"/>
      <c r="AB218" s="298"/>
      <c r="AC218" s="298"/>
      <c r="AD218" s="298"/>
      <c r="AE218" s="298"/>
      <c r="AF218" s="298"/>
      <c r="AG218" s="298"/>
      <c r="AH218" s="298"/>
      <c r="AI218" s="316">
        <f t="shared" si="106"/>
        <v>0</v>
      </c>
      <c r="AJ218" s="316"/>
      <c r="AK218" s="298"/>
      <c r="AL218" s="297">
        <f t="shared" si="109"/>
        <v>0</v>
      </c>
      <c r="AM218" s="332"/>
      <c r="AN218" s="332"/>
      <c r="AO218" s="332"/>
      <c r="AP218" s="332">
        <f t="shared" si="97"/>
        <v>0</v>
      </c>
    </row>
    <row r="219" ht="14" customHeight="1" spans="1:42">
      <c r="A219" s="339"/>
      <c r="B219" s="296"/>
      <c r="C219" s="126" t="s">
        <v>718</v>
      </c>
      <c r="D219" s="297">
        <f t="shared" si="108"/>
        <v>0</v>
      </c>
      <c r="E219" s="298"/>
      <c r="F219" s="298"/>
      <c r="G219" s="298"/>
      <c r="H219" s="298"/>
      <c r="I219" s="298"/>
      <c r="J219" s="298"/>
      <c r="K219" s="298"/>
      <c r="L219" s="298"/>
      <c r="M219" s="298"/>
      <c r="N219" s="298"/>
      <c r="O219" s="298"/>
      <c r="P219" s="298"/>
      <c r="Q219" s="316">
        <f t="shared" si="104"/>
        <v>0</v>
      </c>
      <c r="R219" s="298"/>
      <c r="S219" s="298"/>
      <c r="T219" s="316">
        <f t="shared" si="105"/>
        <v>0</v>
      </c>
      <c r="U219" s="298"/>
      <c r="V219" s="298"/>
      <c r="W219" s="298"/>
      <c r="X219" s="298"/>
      <c r="Y219" s="298"/>
      <c r="Z219" s="298"/>
      <c r="AA219" s="298"/>
      <c r="AB219" s="298"/>
      <c r="AC219" s="298"/>
      <c r="AD219" s="298"/>
      <c r="AE219" s="298"/>
      <c r="AF219" s="298"/>
      <c r="AG219" s="298"/>
      <c r="AH219" s="298"/>
      <c r="AI219" s="316">
        <f t="shared" si="106"/>
        <v>0</v>
      </c>
      <c r="AJ219" s="316"/>
      <c r="AK219" s="298"/>
      <c r="AL219" s="297">
        <f t="shared" si="109"/>
        <v>0</v>
      </c>
      <c r="AM219" s="332"/>
      <c r="AN219" s="332"/>
      <c r="AO219" s="332"/>
      <c r="AP219" s="332">
        <f t="shared" si="97"/>
        <v>0</v>
      </c>
    </row>
    <row r="220" ht="14" customHeight="1" spans="1:42">
      <c r="A220" s="339"/>
      <c r="B220" s="296"/>
      <c r="C220" s="126" t="s">
        <v>719</v>
      </c>
      <c r="D220" s="297">
        <f>SUM(D221:D227)</f>
        <v>414.71</v>
      </c>
      <c r="E220" s="297">
        <f t="shared" ref="E220:AP220" si="110">SUM(E221:E227)</f>
        <v>240.21</v>
      </c>
      <c r="F220" s="297">
        <f t="shared" si="110"/>
        <v>0</v>
      </c>
      <c r="G220" s="297">
        <f t="shared" si="110"/>
        <v>19.21</v>
      </c>
      <c r="H220" s="297">
        <f t="shared" si="110"/>
        <v>0</v>
      </c>
      <c r="I220" s="297">
        <f t="shared" si="110"/>
        <v>6.37</v>
      </c>
      <c r="J220" s="297">
        <f t="shared" si="110"/>
        <v>0.29</v>
      </c>
      <c r="K220" s="297">
        <f t="shared" si="110"/>
        <v>0.28</v>
      </c>
      <c r="L220" s="297">
        <f t="shared" si="110"/>
        <v>0</v>
      </c>
      <c r="M220" s="297">
        <f t="shared" si="110"/>
        <v>0</v>
      </c>
      <c r="N220" s="297">
        <f t="shared" si="110"/>
        <v>0</v>
      </c>
      <c r="O220" s="297">
        <f t="shared" si="110"/>
        <v>0</v>
      </c>
      <c r="P220" s="297">
        <f t="shared" si="110"/>
        <v>0</v>
      </c>
      <c r="Q220" s="297">
        <f t="shared" si="110"/>
        <v>266.36</v>
      </c>
      <c r="R220" s="297">
        <f t="shared" si="110"/>
        <v>32.64</v>
      </c>
      <c r="S220" s="297">
        <f t="shared" si="110"/>
        <v>8</v>
      </c>
      <c r="T220" s="297">
        <f t="shared" si="110"/>
        <v>40.64</v>
      </c>
      <c r="U220" s="297">
        <f t="shared" si="110"/>
        <v>0</v>
      </c>
      <c r="V220" s="297">
        <f t="shared" si="110"/>
        <v>0</v>
      </c>
      <c r="W220" s="297">
        <f t="shared" si="110"/>
        <v>0</v>
      </c>
      <c r="X220" s="297">
        <f t="shared" si="110"/>
        <v>10</v>
      </c>
      <c r="Y220" s="297">
        <f t="shared" si="110"/>
        <v>43.51</v>
      </c>
      <c r="Z220" s="297">
        <f t="shared" si="110"/>
        <v>0</v>
      </c>
      <c r="AA220" s="297">
        <f t="shared" si="110"/>
        <v>0</v>
      </c>
      <c r="AB220" s="297">
        <f t="shared" si="110"/>
        <v>0</v>
      </c>
      <c r="AC220" s="297">
        <f t="shared" si="110"/>
        <v>0</v>
      </c>
      <c r="AD220" s="297">
        <f t="shared" si="110"/>
        <v>34.2</v>
      </c>
      <c r="AE220" s="297">
        <f t="shared" si="110"/>
        <v>10</v>
      </c>
      <c r="AF220" s="297">
        <f t="shared" si="110"/>
        <v>0</v>
      </c>
      <c r="AG220" s="297">
        <f t="shared" si="110"/>
        <v>0</v>
      </c>
      <c r="AH220" s="297">
        <f t="shared" si="110"/>
        <v>0</v>
      </c>
      <c r="AI220" s="297">
        <f t="shared" si="110"/>
        <v>97.71</v>
      </c>
      <c r="AJ220" s="297">
        <f t="shared" si="110"/>
        <v>0</v>
      </c>
      <c r="AK220" s="297">
        <f t="shared" si="110"/>
        <v>10</v>
      </c>
      <c r="AL220" s="297">
        <f t="shared" si="110"/>
        <v>414.71</v>
      </c>
      <c r="AM220" s="297">
        <f t="shared" si="110"/>
        <v>0</v>
      </c>
      <c r="AN220" s="297">
        <f t="shared" si="110"/>
        <v>0</v>
      </c>
      <c r="AO220" s="297">
        <f t="shared" si="110"/>
        <v>160</v>
      </c>
      <c r="AP220" s="297">
        <f t="shared" si="110"/>
        <v>574.71</v>
      </c>
    </row>
    <row r="221" ht="14" customHeight="1" spans="1:42">
      <c r="A221" s="339"/>
      <c r="B221" s="296"/>
      <c r="C221" s="126" t="s">
        <v>453</v>
      </c>
      <c r="D221" s="297">
        <f t="shared" ref="D221:D227" si="111">Q221+T221+AI221+AJ221+AK221</f>
        <v>0</v>
      </c>
      <c r="E221" s="298"/>
      <c r="F221" s="298"/>
      <c r="G221" s="298"/>
      <c r="H221" s="298"/>
      <c r="I221" s="298"/>
      <c r="J221" s="298"/>
      <c r="K221" s="298"/>
      <c r="L221" s="298"/>
      <c r="M221" s="298"/>
      <c r="N221" s="298"/>
      <c r="O221" s="298"/>
      <c r="P221" s="298"/>
      <c r="Q221" s="316">
        <f t="shared" si="104"/>
        <v>0</v>
      </c>
      <c r="R221" s="298"/>
      <c r="S221" s="298"/>
      <c r="T221" s="316">
        <f t="shared" si="105"/>
        <v>0</v>
      </c>
      <c r="U221" s="298"/>
      <c r="V221" s="298"/>
      <c r="W221" s="298"/>
      <c r="X221" s="298"/>
      <c r="Y221" s="298"/>
      <c r="Z221" s="298"/>
      <c r="AA221" s="298"/>
      <c r="AB221" s="298"/>
      <c r="AC221" s="298"/>
      <c r="AD221" s="298"/>
      <c r="AE221" s="298"/>
      <c r="AF221" s="298"/>
      <c r="AG221" s="298"/>
      <c r="AH221" s="298"/>
      <c r="AI221" s="316">
        <f t="shared" si="106"/>
        <v>0</v>
      </c>
      <c r="AJ221" s="316"/>
      <c r="AK221" s="298"/>
      <c r="AL221" s="297">
        <f t="shared" si="109"/>
        <v>0</v>
      </c>
      <c r="AM221" s="332"/>
      <c r="AN221" s="332"/>
      <c r="AO221" s="332"/>
      <c r="AP221" s="332">
        <f t="shared" si="97"/>
        <v>0</v>
      </c>
    </row>
    <row r="222" ht="14" customHeight="1" spans="1:42">
      <c r="A222" s="339"/>
      <c r="B222" s="296"/>
      <c r="C222" s="126" t="s">
        <v>720</v>
      </c>
      <c r="D222" s="297">
        <f t="shared" si="111"/>
        <v>342.31</v>
      </c>
      <c r="E222" s="298">
        <v>240.21</v>
      </c>
      <c r="F222" s="298"/>
      <c r="G222" s="298">
        <v>19.21</v>
      </c>
      <c r="H222" s="298"/>
      <c r="I222" s="298">
        <v>6.37</v>
      </c>
      <c r="J222" s="298">
        <v>0.29</v>
      </c>
      <c r="K222" s="298">
        <v>0.28</v>
      </c>
      <c r="L222" s="298"/>
      <c r="M222" s="298"/>
      <c r="N222" s="298"/>
      <c r="O222" s="298"/>
      <c r="P222" s="298"/>
      <c r="Q222" s="316">
        <f t="shared" si="104"/>
        <v>266.36</v>
      </c>
      <c r="R222" s="298">
        <v>19.44</v>
      </c>
      <c r="S222" s="298">
        <v>3</v>
      </c>
      <c r="T222" s="316">
        <f t="shared" si="105"/>
        <v>22.44</v>
      </c>
      <c r="U222" s="298"/>
      <c r="V222" s="298"/>
      <c r="W222" s="298"/>
      <c r="X222" s="298">
        <v>10</v>
      </c>
      <c r="Y222" s="298">
        <v>43.51</v>
      </c>
      <c r="Z222" s="298"/>
      <c r="AA222" s="298"/>
      <c r="AB222" s="298"/>
      <c r="AC222" s="298"/>
      <c r="AD222" s="298"/>
      <c r="AE222" s="298"/>
      <c r="AF222" s="298"/>
      <c r="AG222" s="298"/>
      <c r="AH222" s="298"/>
      <c r="AI222" s="316">
        <f t="shared" si="106"/>
        <v>53.51</v>
      </c>
      <c r="AJ222" s="316"/>
      <c r="AK222" s="298"/>
      <c r="AL222" s="297">
        <f t="shared" si="109"/>
        <v>342.31</v>
      </c>
      <c r="AM222" s="332"/>
      <c r="AN222" s="332"/>
      <c r="AO222" s="332"/>
      <c r="AP222" s="332">
        <f t="shared" si="97"/>
        <v>342.31</v>
      </c>
    </row>
    <row r="223" ht="14" customHeight="1" spans="1:42">
      <c r="A223" s="339"/>
      <c r="B223" s="296"/>
      <c r="C223" s="126" t="s">
        <v>721</v>
      </c>
      <c r="D223" s="297">
        <f t="shared" si="111"/>
        <v>38.2</v>
      </c>
      <c r="E223" s="298"/>
      <c r="F223" s="298"/>
      <c r="G223" s="298"/>
      <c r="H223" s="298"/>
      <c r="I223" s="298"/>
      <c r="J223" s="298"/>
      <c r="K223" s="298"/>
      <c r="L223" s="298"/>
      <c r="M223" s="298"/>
      <c r="N223" s="298"/>
      <c r="O223" s="298"/>
      <c r="P223" s="298"/>
      <c r="Q223" s="316">
        <f t="shared" si="104"/>
        <v>0</v>
      </c>
      <c r="R223" s="298">
        <v>13.2</v>
      </c>
      <c r="S223" s="298">
        <v>5</v>
      </c>
      <c r="T223" s="316">
        <f t="shared" si="105"/>
        <v>18.2</v>
      </c>
      <c r="U223" s="298"/>
      <c r="V223" s="298"/>
      <c r="W223" s="298"/>
      <c r="X223" s="298"/>
      <c r="Y223" s="298"/>
      <c r="Z223" s="298"/>
      <c r="AA223" s="298"/>
      <c r="AB223" s="298"/>
      <c r="AC223" s="298"/>
      <c r="AD223" s="298"/>
      <c r="AE223" s="298">
        <v>10</v>
      </c>
      <c r="AF223" s="298"/>
      <c r="AG223" s="298"/>
      <c r="AH223" s="298"/>
      <c r="AI223" s="316">
        <f t="shared" si="106"/>
        <v>10</v>
      </c>
      <c r="AJ223" s="316"/>
      <c r="AK223" s="298">
        <v>10</v>
      </c>
      <c r="AL223" s="297">
        <f t="shared" si="109"/>
        <v>38.2</v>
      </c>
      <c r="AM223" s="332"/>
      <c r="AN223" s="332"/>
      <c r="AO223" s="332"/>
      <c r="AP223" s="332">
        <f t="shared" si="97"/>
        <v>38.2</v>
      </c>
    </row>
    <row r="224" ht="14" customHeight="1" spans="1:42">
      <c r="A224" s="339"/>
      <c r="B224" s="296"/>
      <c r="C224" s="126" t="s">
        <v>722</v>
      </c>
      <c r="D224" s="297">
        <f t="shared" si="111"/>
        <v>0</v>
      </c>
      <c r="E224" s="298"/>
      <c r="F224" s="298"/>
      <c r="G224" s="298"/>
      <c r="H224" s="298"/>
      <c r="I224" s="298"/>
      <c r="J224" s="298"/>
      <c r="K224" s="298"/>
      <c r="L224" s="298"/>
      <c r="M224" s="298"/>
      <c r="N224" s="298"/>
      <c r="O224" s="298"/>
      <c r="P224" s="298"/>
      <c r="Q224" s="316">
        <f t="shared" si="104"/>
        <v>0</v>
      </c>
      <c r="R224" s="298"/>
      <c r="S224" s="298"/>
      <c r="T224" s="316">
        <f t="shared" si="105"/>
        <v>0</v>
      </c>
      <c r="U224" s="298"/>
      <c r="V224" s="298"/>
      <c r="W224" s="298"/>
      <c r="X224" s="298"/>
      <c r="Y224" s="298"/>
      <c r="Z224" s="298"/>
      <c r="AA224" s="298"/>
      <c r="AB224" s="298"/>
      <c r="AC224" s="298"/>
      <c r="AD224" s="298"/>
      <c r="AE224" s="298"/>
      <c r="AF224" s="298"/>
      <c r="AG224" s="298"/>
      <c r="AH224" s="298"/>
      <c r="AI224" s="316">
        <f t="shared" si="106"/>
        <v>0</v>
      </c>
      <c r="AJ224" s="316"/>
      <c r="AK224" s="298"/>
      <c r="AL224" s="297">
        <f t="shared" si="109"/>
        <v>0</v>
      </c>
      <c r="AM224" s="332"/>
      <c r="AN224" s="332"/>
      <c r="AO224" s="332"/>
      <c r="AP224" s="332">
        <f t="shared" si="97"/>
        <v>0</v>
      </c>
    </row>
    <row r="225" ht="14" customHeight="1" spans="1:42">
      <c r="A225" s="339"/>
      <c r="B225" s="296"/>
      <c r="C225" s="126" t="s">
        <v>723</v>
      </c>
      <c r="D225" s="297">
        <f t="shared" si="111"/>
        <v>0</v>
      </c>
      <c r="E225" s="298"/>
      <c r="F225" s="298"/>
      <c r="G225" s="298"/>
      <c r="H225" s="298"/>
      <c r="I225" s="298"/>
      <c r="J225" s="298"/>
      <c r="K225" s="298"/>
      <c r="L225" s="298"/>
      <c r="M225" s="298"/>
      <c r="N225" s="298"/>
      <c r="O225" s="298"/>
      <c r="P225" s="298"/>
      <c r="Q225" s="316">
        <f t="shared" si="104"/>
        <v>0</v>
      </c>
      <c r="R225" s="298"/>
      <c r="S225" s="298"/>
      <c r="T225" s="316">
        <f t="shared" si="105"/>
        <v>0</v>
      </c>
      <c r="U225" s="298"/>
      <c r="V225" s="298"/>
      <c r="W225" s="298"/>
      <c r="X225" s="298"/>
      <c r="Y225" s="298"/>
      <c r="Z225" s="298"/>
      <c r="AA225" s="298"/>
      <c r="AB225" s="298"/>
      <c r="AC225" s="298"/>
      <c r="AD225" s="298"/>
      <c r="AE225" s="298"/>
      <c r="AF225" s="298"/>
      <c r="AG225" s="298"/>
      <c r="AH225" s="298"/>
      <c r="AI225" s="316">
        <f t="shared" si="106"/>
        <v>0</v>
      </c>
      <c r="AJ225" s="316"/>
      <c r="AK225" s="298"/>
      <c r="AL225" s="297">
        <f t="shared" si="109"/>
        <v>0</v>
      </c>
      <c r="AM225" s="332"/>
      <c r="AN225" s="332"/>
      <c r="AO225" s="332"/>
      <c r="AP225" s="332">
        <f t="shared" si="97"/>
        <v>0</v>
      </c>
    </row>
    <row r="226" ht="14" customHeight="1" spans="1:42">
      <c r="A226" s="339"/>
      <c r="B226" s="296"/>
      <c r="C226" s="126" t="s">
        <v>724</v>
      </c>
      <c r="D226" s="297">
        <f t="shared" si="111"/>
        <v>0</v>
      </c>
      <c r="E226" s="298"/>
      <c r="F226" s="298"/>
      <c r="G226" s="298"/>
      <c r="H226" s="298"/>
      <c r="I226" s="298"/>
      <c r="J226" s="298"/>
      <c r="K226" s="298"/>
      <c r="L226" s="298"/>
      <c r="M226" s="298"/>
      <c r="N226" s="298"/>
      <c r="O226" s="298"/>
      <c r="P226" s="298"/>
      <c r="Q226" s="316">
        <f t="shared" si="104"/>
        <v>0</v>
      </c>
      <c r="R226" s="298"/>
      <c r="S226" s="298"/>
      <c r="T226" s="316">
        <f t="shared" si="105"/>
        <v>0</v>
      </c>
      <c r="U226" s="298"/>
      <c r="V226" s="298"/>
      <c r="W226" s="298"/>
      <c r="X226" s="298"/>
      <c r="Y226" s="298"/>
      <c r="Z226" s="298"/>
      <c r="AA226" s="298"/>
      <c r="AB226" s="298"/>
      <c r="AC226" s="298"/>
      <c r="AD226" s="298"/>
      <c r="AE226" s="298"/>
      <c r="AF226" s="298"/>
      <c r="AG226" s="298"/>
      <c r="AH226" s="298"/>
      <c r="AI226" s="316">
        <f t="shared" si="106"/>
        <v>0</v>
      </c>
      <c r="AJ226" s="316"/>
      <c r="AK226" s="298"/>
      <c r="AL226" s="297">
        <f t="shared" si="109"/>
        <v>0</v>
      </c>
      <c r="AM226" s="332"/>
      <c r="AN226" s="332"/>
      <c r="AO226" s="332"/>
      <c r="AP226" s="332">
        <f t="shared" si="97"/>
        <v>0</v>
      </c>
    </row>
    <row r="227" ht="14" customHeight="1" spans="1:42">
      <c r="A227" s="339"/>
      <c r="B227" s="296"/>
      <c r="C227" s="126" t="s">
        <v>725</v>
      </c>
      <c r="D227" s="297">
        <f t="shared" si="111"/>
        <v>34.2</v>
      </c>
      <c r="E227" s="298"/>
      <c r="F227" s="298"/>
      <c r="G227" s="298"/>
      <c r="H227" s="298"/>
      <c r="I227" s="298"/>
      <c r="J227" s="298"/>
      <c r="K227" s="298"/>
      <c r="L227" s="298"/>
      <c r="M227" s="298"/>
      <c r="N227" s="298"/>
      <c r="O227" s="298"/>
      <c r="P227" s="298"/>
      <c r="Q227" s="316">
        <f t="shared" si="104"/>
        <v>0</v>
      </c>
      <c r="R227" s="298"/>
      <c r="S227" s="298"/>
      <c r="T227" s="316">
        <f t="shared" si="105"/>
        <v>0</v>
      </c>
      <c r="U227" s="298"/>
      <c r="V227" s="298"/>
      <c r="W227" s="298"/>
      <c r="X227" s="298"/>
      <c r="Y227" s="298"/>
      <c r="Z227" s="298"/>
      <c r="AA227" s="298"/>
      <c r="AB227" s="298"/>
      <c r="AC227" s="298"/>
      <c r="AD227" s="298">
        <v>34.2</v>
      </c>
      <c r="AE227" s="298"/>
      <c r="AF227" s="298"/>
      <c r="AG227" s="298"/>
      <c r="AH227" s="298"/>
      <c r="AI227" s="316">
        <f t="shared" si="106"/>
        <v>34.2</v>
      </c>
      <c r="AJ227" s="316"/>
      <c r="AK227" s="298"/>
      <c r="AL227" s="297">
        <f t="shared" si="109"/>
        <v>34.2</v>
      </c>
      <c r="AM227" s="332"/>
      <c r="AN227" s="332"/>
      <c r="AO227" s="332">
        <v>160</v>
      </c>
      <c r="AP227" s="332">
        <f t="shared" si="97"/>
        <v>194.2</v>
      </c>
    </row>
    <row r="228" ht="14" customHeight="1" spans="1:42">
      <c r="A228" s="339"/>
      <c r="B228" s="296"/>
      <c r="C228" s="126" t="s">
        <v>726</v>
      </c>
      <c r="D228" s="297">
        <f>SUM(D229:D230)</f>
        <v>0</v>
      </c>
      <c r="E228" s="297">
        <f t="shared" ref="E228:AP228" si="112">SUM(E229:E230)</f>
        <v>0</v>
      </c>
      <c r="F228" s="297">
        <f t="shared" si="112"/>
        <v>0</v>
      </c>
      <c r="G228" s="297">
        <f t="shared" si="112"/>
        <v>0</v>
      </c>
      <c r="H228" s="297">
        <f t="shared" si="112"/>
        <v>0</v>
      </c>
      <c r="I228" s="297">
        <f t="shared" si="112"/>
        <v>0</v>
      </c>
      <c r="J228" s="297">
        <f t="shared" si="112"/>
        <v>0</v>
      </c>
      <c r="K228" s="297">
        <f t="shared" si="112"/>
        <v>0</v>
      </c>
      <c r="L228" s="297">
        <f t="shared" si="112"/>
        <v>0</v>
      </c>
      <c r="M228" s="297">
        <f t="shared" si="112"/>
        <v>0</v>
      </c>
      <c r="N228" s="297">
        <f t="shared" si="112"/>
        <v>0</v>
      </c>
      <c r="O228" s="297">
        <f t="shared" si="112"/>
        <v>0</v>
      </c>
      <c r="P228" s="297">
        <f t="shared" si="112"/>
        <v>0</v>
      </c>
      <c r="Q228" s="297">
        <f t="shared" si="112"/>
        <v>0</v>
      </c>
      <c r="R228" s="297">
        <f t="shared" si="112"/>
        <v>0</v>
      </c>
      <c r="S228" s="297">
        <f t="shared" si="112"/>
        <v>0</v>
      </c>
      <c r="T228" s="297">
        <f t="shared" si="112"/>
        <v>0</v>
      </c>
      <c r="U228" s="297">
        <f t="shared" si="112"/>
        <v>0</v>
      </c>
      <c r="V228" s="297">
        <f t="shared" si="112"/>
        <v>0</v>
      </c>
      <c r="W228" s="297">
        <f t="shared" si="112"/>
        <v>0</v>
      </c>
      <c r="X228" s="297">
        <f t="shared" si="112"/>
        <v>0</v>
      </c>
      <c r="Y228" s="297">
        <f t="shared" si="112"/>
        <v>0</v>
      </c>
      <c r="Z228" s="297">
        <f t="shared" si="112"/>
        <v>0</v>
      </c>
      <c r="AA228" s="297">
        <f t="shared" si="112"/>
        <v>0</v>
      </c>
      <c r="AB228" s="297">
        <f t="shared" si="112"/>
        <v>0</v>
      </c>
      <c r="AC228" s="297">
        <f t="shared" si="112"/>
        <v>0</v>
      </c>
      <c r="AD228" s="297">
        <f t="shared" si="112"/>
        <v>0</v>
      </c>
      <c r="AE228" s="297">
        <f t="shared" si="112"/>
        <v>0</v>
      </c>
      <c r="AF228" s="297">
        <f t="shared" si="112"/>
        <v>0</v>
      </c>
      <c r="AG228" s="297">
        <f t="shared" si="112"/>
        <v>0</v>
      </c>
      <c r="AH228" s="297">
        <f t="shared" si="112"/>
        <v>0</v>
      </c>
      <c r="AI228" s="297">
        <f t="shared" si="112"/>
        <v>0</v>
      </c>
      <c r="AJ228" s="297">
        <f t="shared" si="112"/>
        <v>0</v>
      </c>
      <c r="AK228" s="297">
        <f t="shared" si="112"/>
        <v>0</v>
      </c>
      <c r="AL228" s="297">
        <f t="shared" si="112"/>
        <v>0</v>
      </c>
      <c r="AM228" s="297">
        <f t="shared" si="112"/>
        <v>77</v>
      </c>
      <c r="AN228" s="297">
        <f t="shared" si="112"/>
        <v>272.82</v>
      </c>
      <c r="AO228" s="297">
        <f t="shared" si="112"/>
        <v>268.76</v>
      </c>
      <c r="AP228" s="297">
        <f t="shared" si="112"/>
        <v>618.58</v>
      </c>
    </row>
    <row r="229" ht="14" customHeight="1" spans="1:42">
      <c r="A229" s="339"/>
      <c r="B229" s="296"/>
      <c r="C229" s="126" t="s">
        <v>727</v>
      </c>
      <c r="D229" s="297">
        <f>Q229+T229+AI229+AJ229+AK229</f>
        <v>0</v>
      </c>
      <c r="E229" s="298"/>
      <c r="F229" s="298"/>
      <c r="G229" s="298"/>
      <c r="H229" s="298"/>
      <c r="I229" s="298"/>
      <c r="J229" s="298"/>
      <c r="K229" s="298"/>
      <c r="L229" s="298"/>
      <c r="M229" s="298"/>
      <c r="N229" s="298"/>
      <c r="O229" s="298"/>
      <c r="P229" s="298"/>
      <c r="Q229" s="316">
        <f t="shared" si="104"/>
        <v>0</v>
      </c>
      <c r="R229" s="298"/>
      <c r="S229" s="298"/>
      <c r="T229" s="316">
        <f t="shared" si="105"/>
        <v>0</v>
      </c>
      <c r="U229" s="298"/>
      <c r="V229" s="298"/>
      <c r="W229" s="298"/>
      <c r="X229" s="298"/>
      <c r="Y229" s="298"/>
      <c r="Z229" s="298"/>
      <c r="AA229" s="298"/>
      <c r="AB229" s="298"/>
      <c r="AC229" s="298"/>
      <c r="AD229" s="298"/>
      <c r="AE229" s="298"/>
      <c r="AF229" s="298"/>
      <c r="AG229" s="298"/>
      <c r="AH229" s="298"/>
      <c r="AI229" s="316">
        <f t="shared" si="106"/>
        <v>0</v>
      </c>
      <c r="AJ229" s="316"/>
      <c r="AK229" s="298"/>
      <c r="AL229" s="297">
        <f t="shared" si="109"/>
        <v>0</v>
      </c>
      <c r="AM229" s="332"/>
      <c r="AN229" s="332"/>
      <c r="AO229" s="332"/>
      <c r="AP229" s="332">
        <f t="shared" si="97"/>
        <v>0</v>
      </c>
    </row>
    <row r="230" ht="14" customHeight="1" spans="1:42">
      <c r="A230" s="339"/>
      <c r="B230" s="296"/>
      <c r="C230" s="126" t="s">
        <v>728</v>
      </c>
      <c r="D230" s="297">
        <f>Q230+T230+AI230+AJ230+AK230</f>
        <v>0</v>
      </c>
      <c r="E230" s="298"/>
      <c r="F230" s="298"/>
      <c r="G230" s="298"/>
      <c r="H230" s="298"/>
      <c r="I230" s="298"/>
      <c r="J230" s="298"/>
      <c r="K230" s="298"/>
      <c r="L230" s="298"/>
      <c r="M230" s="298"/>
      <c r="N230" s="298"/>
      <c r="O230" s="298"/>
      <c r="P230" s="298"/>
      <c r="Q230" s="316">
        <f t="shared" si="104"/>
        <v>0</v>
      </c>
      <c r="R230" s="298"/>
      <c r="S230" s="298"/>
      <c r="T230" s="316">
        <f t="shared" si="105"/>
        <v>0</v>
      </c>
      <c r="U230" s="298"/>
      <c r="V230" s="298"/>
      <c r="W230" s="298"/>
      <c r="X230" s="298"/>
      <c r="Y230" s="298"/>
      <c r="Z230" s="298"/>
      <c r="AA230" s="298"/>
      <c r="AB230" s="298"/>
      <c r="AC230" s="298"/>
      <c r="AD230" s="298"/>
      <c r="AE230" s="298"/>
      <c r="AF230" s="298"/>
      <c r="AG230" s="298"/>
      <c r="AH230" s="298"/>
      <c r="AI230" s="316">
        <f t="shared" si="106"/>
        <v>0</v>
      </c>
      <c r="AJ230" s="316"/>
      <c r="AK230" s="298"/>
      <c r="AL230" s="297">
        <f t="shared" si="109"/>
        <v>0</v>
      </c>
      <c r="AM230" s="332">
        <v>77</v>
      </c>
      <c r="AN230" s="332">
        <v>272.82</v>
      </c>
      <c r="AO230" s="332">
        <v>268.76</v>
      </c>
      <c r="AP230" s="332">
        <f t="shared" si="97"/>
        <v>618.58</v>
      </c>
    </row>
    <row r="231" ht="14" customHeight="1" spans="1:42">
      <c r="A231" s="339"/>
      <c r="B231" s="296"/>
      <c r="C231" s="126" t="s">
        <v>729</v>
      </c>
      <c r="D231" s="297">
        <f>D232+D243+D250+D255+D265+D273+D279+D286+D292+D297+D300+D303+D306+D309+D313+D318</f>
        <v>12386.88</v>
      </c>
      <c r="E231" s="297">
        <f t="shared" ref="E231:AP231" si="113">E232+E243+E250+E255+E265+E273+E279+E286+E292+E297+E300+E303+E306+E309+E313+E318</f>
        <v>794.45</v>
      </c>
      <c r="F231" s="297">
        <f t="shared" si="113"/>
        <v>0</v>
      </c>
      <c r="G231" s="297">
        <f t="shared" si="113"/>
        <v>116.98</v>
      </c>
      <c r="H231" s="297">
        <f t="shared" si="113"/>
        <v>0</v>
      </c>
      <c r="I231" s="297">
        <f t="shared" si="113"/>
        <v>43.61</v>
      </c>
      <c r="J231" s="297">
        <f t="shared" si="113"/>
        <v>1.31</v>
      </c>
      <c r="K231" s="297">
        <f t="shared" si="113"/>
        <v>1.74</v>
      </c>
      <c r="L231" s="297">
        <f t="shared" si="113"/>
        <v>5009.88</v>
      </c>
      <c r="M231" s="297">
        <f t="shared" si="113"/>
        <v>13.95</v>
      </c>
      <c r="N231" s="297">
        <f t="shared" si="113"/>
        <v>150</v>
      </c>
      <c r="O231" s="297">
        <f t="shared" si="113"/>
        <v>0</v>
      </c>
      <c r="P231" s="297">
        <f t="shared" si="113"/>
        <v>0</v>
      </c>
      <c r="Q231" s="297">
        <f t="shared" si="113"/>
        <v>6131.92</v>
      </c>
      <c r="R231" s="297">
        <f t="shared" si="113"/>
        <v>139.04</v>
      </c>
      <c r="S231" s="297">
        <f t="shared" si="113"/>
        <v>31.8</v>
      </c>
      <c r="T231" s="297">
        <f t="shared" si="113"/>
        <v>170.84</v>
      </c>
      <c r="U231" s="297">
        <f t="shared" si="113"/>
        <v>0</v>
      </c>
      <c r="V231" s="297">
        <f t="shared" si="113"/>
        <v>131.16</v>
      </c>
      <c r="W231" s="297">
        <f t="shared" si="113"/>
        <v>0</v>
      </c>
      <c r="X231" s="297">
        <f t="shared" si="113"/>
        <v>354.6</v>
      </c>
      <c r="Y231" s="297">
        <f t="shared" si="113"/>
        <v>3154.84</v>
      </c>
      <c r="Z231" s="297">
        <f t="shared" si="113"/>
        <v>346.5</v>
      </c>
      <c r="AA231" s="297">
        <f t="shared" si="113"/>
        <v>0</v>
      </c>
      <c r="AB231" s="297">
        <f t="shared" si="113"/>
        <v>0</v>
      </c>
      <c r="AC231" s="297">
        <f t="shared" si="113"/>
        <v>224.26</v>
      </c>
      <c r="AD231" s="297">
        <f t="shared" si="113"/>
        <v>317.76</v>
      </c>
      <c r="AE231" s="297">
        <f t="shared" si="113"/>
        <v>1000</v>
      </c>
      <c r="AF231" s="297">
        <f t="shared" si="113"/>
        <v>0</v>
      </c>
      <c r="AG231" s="297">
        <f t="shared" si="113"/>
        <v>0</v>
      </c>
      <c r="AH231" s="297">
        <f t="shared" si="113"/>
        <v>500</v>
      </c>
      <c r="AI231" s="297">
        <f t="shared" si="113"/>
        <v>6029.12</v>
      </c>
      <c r="AJ231" s="297">
        <f t="shared" si="113"/>
        <v>0</v>
      </c>
      <c r="AK231" s="297">
        <f t="shared" si="113"/>
        <v>55</v>
      </c>
      <c r="AL231" s="297">
        <f t="shared" si="113"/>
        <v>12386.88</v>
      </c>
      <c r="AM231" s="297">
        <f t="shared" si="113"/>
        <v>6837</v>
      </c>
      <c r="AN231" s="297">
        <f t="shared" si="113"/>
        <v>5673.5</v>
      </c>
      <c r="AO231" s="297">
        <f t="shared" si="113"/>
        <v>1153.77</v>
      </c>
      <c r="AP231" s="297">
        <f t="shared" si="113"/>
        <v>26051.15</v>
      </c>
    </row>
    <row r="232" ht="14" customHeight="1" spans="1:42">
      <c r="A232" s="339"/>
      <c r="B232" s="296"/>
      <c r="C232" s="126" t="s">
        <v>730</v>
      </c>
      <c r="D232" s="297">
        <f>SUM(D233:D242)</f>
        <v>1314.4</v>
      </c>
      <c r="E232" s="297">
        <f t="shared" ref="E232:AP232" si="114">SUM(E233:E242)</f>
        <v>431.1</v>
      </c>
      <c r="F232" s="297">
        <f t="shared" si="114"/>
        <v>0</v>
      </c>
      <c r="G232" s="297">
        <f t="shared" si="114"/>
        <v>44.02</v>
      </c>
      <c r="H232" s="297">
        <f t="shared" si="114"/>
        <v>0</v>
      </c>
      <c r="I232" s="297">
        <f t="shared" si="114"/>
        <v>20.5</v>
      </c>
      <c r="J232" s="297">
        <f t="shared" si="114"/>
        <v>0.97</v>
      </c>
      <c r="K232" s="297">
        <f t="shared" si="114"/>
        <v>0.67</v>
      </c>
      <c r="L232" s="297">
        <f t="shared" si="114"/>
        <v>0</v>
      </c>
      <c r="M232" s="297">
        <f t="shared" si="114"/>
        <v>0</v>
      </c>
      <c r="N232" s="297">
        <f t="shared" si="114"/>
        <v>0</v>
      </c>
      <c r="O232" s="297">
        <f t="shared" si="114"/>
        <v>0</v>
      </c>
      <c r="P232" s="297">
        <f t="shared" si="114"/>
        <v>0</v>
      </c>
      <c r="Q232" s="297">
        <f t="shared" si="114"/>
        <v>497.26</v>
      </c>
      <c r="R232" s="297">
        <f t="shared" si="114"/>
        <v>66.68</v>
      </c>
      <c r="S232" s="297">
        <f t="shared" si="114"/>
        <v>18.9</v>
      </c>
      <c r="T232" s="297">
        <f t="shared" si="114"/>
        <v>85.58</v>
      </c>
      <c r="U232" s="297">
        <f t="shared" si="114"/>
        <v>0</v>
      </c>
      <c r="V232" s="297">
        <f t="shared" si="114"/>
        <v>106.16</v>
      </c>
      <c r="W232" s="297">
        <f t="shared" si="114"/>
        <v>0</v>
      </c>
      <c r="X232" s="297">
        <f t="shared" si="114"/>
        <v>70.4</v>
      </c>
      <c r="Y232" s="297">
        <f t="shared" si="114"/>
        <v>0</v>
      </c>
      <c r="Z232" s="297">
        <f t="shared" si="114"/>
        <v>0</v>
      </c>
      <c r="AA232" s="297">
        <f t="shared" si="114"/>
        <v>0</v>
      </c>
      <c r="AB232" s="297">
        <f t="shared" si="114"/>
        <v>0</v>
      </c>
      <c r="AC232" s="297">
        <f t="shared" si="114"/>
        <v>0</v>
      </c>
      <c r="AD232" s="297">
        <f t="shared" si="114"/>
        <v>0</v>
      </c>
      <c r="AE232" s="297">
        <f t="shared" si="114"/>
        <v>0</v>
      </c>
      <c r="AF232" s="297">
        <f t="shared" si="114"/>
        <v>0</v>
      </c>
      <c r="AG232" s="297">
        <f t="shared" si="114"/>
        <v>0</v>
      </c>
      <c r="AH232" s="297">
        <f t="shared" si="114"/>
        <v>500</v>
      </c>
      <c r="AI232" s="297">
        <f t="shared" si="114"/>
        <v>676.56</v>
      </c>
      <c r="AJ232" s="297">
        <f t="shared" si="114"/>
        <v>0</v>
      </c>
      <c r="AK232" s="297">
        <f t="shared" si="114"/>
        <v>55</v>
      </c>
      <c r="AL232" s="297">
        <f t="shared" si="114"/>
        <v>1314.4</v>
      </c>
      <c r="AM232" s="297">
        <f t="shared" si="114"/>
        <v>0</v>
      </c>
      <c r="AN232" s="297">
        <f t="shared" si="114"/>
        <v>0</v>
      </c>
      <c r="AO232" s="297">
        <f t="shared" si="114"/>
        <v>0</v>
      </c>
      <c r="AP232" s="297">
        <f t="shared" si="114"/>
        <v>1314.4</v>
      </c>
    </row>
    <row r="233" ht="14" customHeight="1" spans="1:42">
      <c r="A233" s="339"/>
      <c r="B233" s="296"/>
      <c r="C233" s="126" t="s">
        <v>453</v>
      </c>
      <c r="D233" s="297">
        <f t="shared" ref="D233:D242" si="115">Q233+T233+AI233+AJ233+AK233</f>
        <v>0</v>
      </c>
      <c r="E233" s="298"/>
      <c r="F233" s="298"/>
      <c r="G233" s="298"/>
      <c r="H233" s="298"/>
      <c r="I233" s="298"/>
      <c r="J233" s="298"/>
      <c r="K233" s="298"/>
      <c r="L233" s="298"/>
      <c r="M233" s="298"/>
      <c r="N233" s="298"/>
      <c r="O233" s="298"/>
      <c r="P233" s="298"/>
      <c r="Q233" s="316">
        <f t="shared" si="104"/>
        <v>0</v>
      </c>
      <c r="R233" s="298"/>
      <c r="S233" s="298"/>
      <c r="T233" s="316">
        <f t="shared" si="105"/>
        <v>0</v>
      </c>
      <c r="U233" s="298"/>
      <c r="V233" s="298"/>
      <c r="W233" s="298"/>
      <c r="X233" s="298"/>
      <c r="Y233" s="298"/>
      <c r="Z233" s="298"/>
      <c r="AA233" s="298"/>
      <c r="AB233" s="298"/>
      <c r="AC233" s="298"/>
      <c r="AD233" s="298"/>
      <c r="AE233" s="298"/>
      <c r="AF233" s="298"/>
      <c r="AG233" s="298"/>
      <c r="AH233" s="298"/>
      <c r="AI233" s="316">
        <f t="shared" si="106"/>
        <v>0</v>
      </c>
      <c r="AJ233" s="316"/>
      <c r="AK233" s="298"/>
      <c r="AL233" s="297">
        <f t="shared" si="109"/>
        <v>0</v>
      </c>
      <c r="AM233" s="332"/>
      <c r="AN233" s="332"/>
      <c r="AO233" s="332"/>
      <c r="AP233" s="332">
        <f t="shared" si="97"/>
        <v>0</v>
      </c>
    </row>
    <row r="234" ht="14" customHeight="1" spans="1:42">
      <c r="A234" s="339"/>
      <c r="B234" s="296"/>
      <c r="C234" s="126" t="s">
        <v>731</v>
      </c>
      <c r="D234" s="297">
        <f t="shared" si="115"/>
        <v>576.36</v>
      </c>
      <c r="E234" s="298"/>
      <c r="F234" s="298"/>
      <c r="G234" s="298"/>
      <c r="H234" s="298"/>
      <c r="I234" s="298"/>
      <c r="J234" s="298"/>
      <c r="K234" s="298"/>
      <c r="L234" s="298"/>
      <c r="M234" s="298"/>
      <c r="N234" s="298"/>
      <c r="O234" s="298"/>
      <c r="P234" s="298"/>
      <c r="Q234" s="316">
        <f t="shared" si="104"/>
        <v>0</v>
      </c>
      <c r="R234" s="298">
        <v>4.36</v>
      </c>
      <c r="S234" s="298">
        <v>2</v>
      </c>
      <c r="T234" s="316">
        <f t="shared" si="105"/>
        <v>6.36</v>
      </c>
      <c r="U234" s="298"/>
      <c r="V234" s="298">
        <v>35</v>
      </c>
      <c r="W234" s="298"/>
      <c r="X234" s="298"/>
      <c r="Y234" s="298"/>
      <c r="Z234" s="298"/>
      <c r="AA234" s="298"/>
      <c r="AB234" s="298"/>
      <c r="AC234" s="298"/>
      <c r="AD234" s="298"/>
      <c r="AE234" s="298"/>
      <c r="AF234" s="298"/>
      <c r="AG234" s="298"/>
      <c r="AH234" s="298">
        <v>500</v>
      </c>
      <c r="AI234" s="316">
        <f t="shared" si="106"/>
        <v>535</v>
      </c>
      <c r="AJ234" s="316"/>
      <c r="AK234" s="298">
        <v>35</v>
      </c>
      <c r="AL234" s="297">
        <f t="shared" si="109"/>
        <v>576.36</v>
      </c>
      <c r="AM234" s="332"/>
      <c r="AN234" s="332"/>
      <c r="AO234" s="332"/>
      <c r="AP234" s="332">
        <f t="shared" si="97"/>
        <v>576.36</v>
      </c>
    </row>
    <row r="235" ht="14" customHeight="1" spans="1:42">
      <c r="A235" s="339"/>
      <c r="B235" s="296"/>
      <c r="C235" s="126" t="s">
        <v>732</v>
      </c>
      <c r="D235" s="297">
        <f t="shared" si="115"/>
        <v>176.75</v>
      </c>
      <c r="E235" s="298">
        <v>138.87</v>
      </c>
      <c r="F235" s="298"/>
      <c r="G235" s="298">
        <v>7.71</v>
      </c>
      <c r="H235" s="298"/>
      <c r="I235" s="298">
        <v>2.56</v>
      </c>
      <c r="J235" s="298">
        <v>0.07</v>
      </c>
      <c r="K235" s="298">
        <v>0.12</v>
      </c>
      <c r="L235" s="298"/>
      <c r="M235" s="298"/>
      <c r="N235" s="298"/>
      <c r="O235" s="298"/>
      <c r="P235" s="298"/>
      <c r="Q235" s="316">
        <f t="shared" si="104"/>
        <v>149.33</v>
      </c>
      <c r="R235" s="298">
        <v>7.92</v>
      </c>
      <c r="S235" s="298">
        <v>1.5</v>
      </c>
      <c r="T235" s="316">
        <f t="shared" si="105"/>
        <v>9.42</v>
      </c>
      <c r="U235" s="298"/>
      <c r="V235" s="298"/>
      <c r="W235" s="298"/>
      <c r="X235" s="298">
        <v>18</v>
      </c>
      <c r="Y235" s="298"/>
      <c r="Z235" s="298"/>
      <c r="AA235" s="298"/>
      <c r="AB235" s="298"/>
      <c r="AC235" s="298"/>
      <c r="AD235" s="298"/>
      <c r="AE235" s="298"/>
      <c r="AF235" s="298"/>
      <c r="AG235" s="298"/>
      <c r="AH235" s="298"/>
      <c r="AI235" s="316">
        <f t="shared" si="106"/>
        <v>18</v>
      </c>
      <c r="AJ235" s="316"/>
      <c r="AK235" s="298"/>
      <c r="AL235" s="297">
        <f t="shared" si="109"/>
        <v>176.75</v>
      </c>
      <c r="AM235" s="332"/>
      <c r="AN235" s="332"/>
      <c r="AO235" s="332"/>
      <c r="AP235" s="332">
        <f t="shared" si="97"/>
        <v>176.75</v>
      </c>
    </row>
    <row r="236" ht="14" customHeight="1" spans="1:42">
      <c r="A236" s="339"/>
      <c r="B236" s="296"/>
      <c r="C236" s="126" t="s">
        <v>733</v>
      </c>
      <c r="D236" s="297">
        <f t="shared" si="115"/>
        <v>2.2</v>
      </c>
      <c r="E236" s="298"/>
      <c r="F236" s="298"/>
      <c r="G236" s="298"/>
      <c r="H236" s="298"/>
      <c r="I236" s="298"/>
      <c r="J236" s="298"/>
      <c r="K236" s="298"/>
      <c r="L236" s="298"/>
      <c r="M236" s="298"/>
      <c r="N236" s="298"/>
      <c r="O236" s="298"/>
      <c r="P236" s="298"/>
      <c r="Q236" s="316">
        <f t="shared" si="104"/>
        <v>0</v>
      </c>
      <c r="R236" s="298"/>
      <c r="S236" s="298"/>
      <c r="T236" s="316">
        <f t="shared" si="105"/>
        <v>0</v>
      </c>
      <c r="U236" s="298"/>
      <c r="V236" s="298"/>
      <c r="W236" s="298"/>
      <c r="X236" s="298">
        <v>2.2</v>
      </c>
      <c r="Y236" s="298"/>
      <c r="Z236" s="298"/>
      <c r="AA236" s="298"/>
      <c r="AB236" s="298"/>
      <c r="AC236" s="298"/>
      <c r="AD236" s="298"/>
      <c r="AE236" s="298"/>
      <c r="AF236" s="298"/>
      <c r="AG236" s="298"/>
      <c r="AH236" s="298"/>
      <c r="AI236" s="316">
        <f t="shared" si="106"/>
        <v>2.2</v>
      </c>
      <c r="AJ236" s="316"/>
      <c r="AK236" s="298"/>
      <c r="AL236" s="297">
        <f t="shared" si="109"/>
        <v>2.2</v>
      </c>
      <c r="AM236" s="332"/>
      <c r="AN236" s="332"/>
      <c r="AO236" s="332"/>
      <c r="AP236" s="332">
        <f t="shared" si="97"/>
        <v>2.2</v>
      </c>
    </row>
    <row r="237" ht="14" customHeight="1" spans="1:42">
      <c r="A237" s="339"/>
      <c r="B237" s="296"/>
      <c r="C237" s="126" t="s">
        <v>504</v>
      </c>
      <c r="D237" s="297">
        <f t="shared" si="115"/>
        <v>0</v>
      </c>
      <c r="E237" s="298"/>
      <c r="F237" s="298"/>
      <c r="G237" s="298"/>
      <c r="H237" s="298"/>
      <c r="I237" s="298"/>
      <c r="J237" s="298"/>
      <c r="K237" s="298"/>
      <c r="L237" s="298"/>
      <c r="M237" s="298"/>
      <c r="N237" s="298"/>
      <c r="O237" s="298"/>
      <c r="P237" s="298"/>
      <c r="Q237" s="316">
        <f t="shared" si="104"/>
        <v>0</v>
      </c>
      <c r="R237" s="298"/>
      <c r="S237" s="298"/>
      <c r="T237" s="316">
        <f t="shared" si="105"/>
        <v>0</v>
      </c>
      <c r="U237" s="298"/>
      <c r="V237" s="298"/>
      <c r="W237" s="298"/>
      <c r="X237" s="298"/>
      <c r="Y237" s="298"/>
      <c r="Z237" s="298"/>
      <c r="AA237" s="298"/>
      <c r="AB237" s="298"/>
      <c r="AC237" s="298"/>
      <c r="AD237" s="298"/>
      <c r="AE237" s="298"/>
      <c r="AF237" s="298"/>
      <c r="AG237" s="298"/>
      <c r="AH237" s="298"/>
      <c r="AI237" s="316">
        <f t="shared" si="106"/>
        <v>0</v>
      </c>
      <c r="AJ237" s="316"/>
      <c r="AK237" s="298"/>
      <c r="AL237" s="297">
        <f t="shared" si="109"/>
        <v>0</v>
      </c>
      <c r="AM237" s="332"/>
      <c r="AN237" s="332"/>
      <c r="AO237" s="332"/>
      <c r="AP237" s="332">
        <f t="shared" si="97"/>
        <v>0</v>
      </c>
    </row>
    <row r="238" ht="14" customHeight="1" spans="1:42">
      <c r="A238" s="339"/>
      <c r="B238" s="296"/>
      <c r="C238" s="126" t="s">
        <v>734</v>
      </c>
      <c r="D238" s="297">
        <f t="shared" si="115"/>
        <v>536.09</v>
      </c>
      <c r="E238" s="298">
        <v>292.23</v>
      </c>
      <c r="F238" s="298"/>
      <c r="G238" s="298">
        <v>36.31</v>
      </c>
      <c r="H238" s="298"/>
      <c r="I238" s="298">
        <v>17.94</v>
      </c>
      <c r="J238" s="298">
        <v>0.9</v>
      </c>
      <c r="K238" s="298">
        <v>0.55</v>
      </c>
      <c r="L238" s="298"/>
      <c r="M238" s="298"/>
      <c r="N238" s="298"/>
      <c r="O238" s="298"/>
      <c r="P238" s="298"/>
      <c r="Q238" s="316">
        <f t="shared" si="104"/>
        <v>347.93</v>
      </c>
      <c r="R238" s="298">
        <v>54.4</v>
      </c>
      <c r="S238" s="298">
        <v>15.4</v>
      </c>
      <c r="T238" s="316">
        <f t="shared" si="105"/>
        <v>69.8</v>
      </c>
      <c r="U238" s="298"/>
      <c r="V238" s="298">
        <v>53.16</v>
      </c>
      <c r="W238" s="298"/>
      <c r="X238" s="298">
        <v>45.2</v>
      </c>
      <c r="Y238" s="298"/>
      <c r="Z238" s="298"/>
      <c r="AA238" s="298"/>
      <c r="AB238" s="298"/>
      <c r="AC238" s="298"/>
      <c r="AD238" s="298"/>
      <c r="AE238" s="298"/>
      <c r="AF238" s="298"/>
      <c r="AG238" s="298"/>
      <c r="AH238" s="298"/>
      <c r="AI238" s="316">
        <f t="shared" si="106"/>
        <v>98.36</v>
      </c>
      <c r="AJ238" s="316"/>
      <c r="AK238" s="298">
        <v>20</v>
      </c>
      <c r="AL238" s="297">
        <f t="shared" si="109"/>
        <v>536.09</v>
      </c>
      <c r="AM238" s="332"/>
      <c r="AN238" s="332"/>
      <c r="AO238" s="332"/>
      <c r="AP238" s="332">
        <f t="shared" si="97"/>
        <v>536.09</v>
      </c>
    </row>
    <row r="239" ht="14" customHeight="1" spans="1:42">
      <c r="A239" s="339"/>
      <c r="B239" s="296"/>
      <c r="C239" s="126" t="s">
        <v>735</v>
      </c>
      <c r="D239" s="297">
        <f t="shared" si="115"/>
        <v>2</v>
      </c>
      <c r="E239" s="298"/>
      <c r="F239" s="298"/>
      <c r="G239" s="298"/>
      <c r="H239" s="298"/>
      <c r="I239" s="298"/>
      <c r="J239" s="298"/>
      <c r="K239" s="298"/>
      <c r="L239" s="298"/>
      <c r="M239" s="298"/>
      <c r="N239" s="298"/>
      <c r="O239" s="298"/>
      <c r="P239" s="298"/>
      <c r="Q239" s="316">
        <f t="shared" si="104"/>
        <v>0</v>
      </c>
      <c r="R239" s="298"/>
      <c r="S239" s="298"/>
      <c r="T239" s="316">
        <f t="shared" si="105"/>
        <v>0</v>
      </c>
      <c r="U239" s="298"/>
      <c r="V239" s="298"/>
      <c r="W239" s="298"/>
      <c r="X239" s="298">
        <v>2</v>
      </c>
      <c r="Y239" s="298"/>
      <c r="Z239" s="298"/>
      <c r="AA239" s="298"/>
      <c r="AB239" s="298"/>
      <c r="AC239" s="298"/>
      <c r="AD239" s="298"/>
      <c r="AE239" s="298"/>
      <c r="AF239" s="298"/>
      <c r="AG239" s="298"/>
      <c r="AH239" s="298"/>
      <c r="AI239" s="316">
        <f t="shared" si="106"/>
        <v>2</v>
      </c>
      <c r="AJ239" s="316"/>
      <c r="AK239" s="298"/>
      <c r="AL239" s="297">
        <f t="shared" si="109"/>
        <v>2</v>
      </c>
      <c r="AM239" s="332"/>
      <c r="AN239" s="332"/>
      <c r="AO239" s="332"/>
      <c r="AP239" s="332">
        <f t="shared" si="97"/>
        <v>2</v>
      </c>
    </row>
    <row r="240" ht="14" customHeight="1" spans="1:42">
      <c r="A240" s="339"/>
      <c r="B240" s="296"/>
      <c r="C240" s="126" t="s">
        <v>736</v>
      </c>
      <c r="D240" s="297">
        <f t="shared" si="115"/>
        <v>21</v>
      </c>
      <c r="E240" s="298"/>
      <c r="F240" s="298"/>
      <c r="G240" s="298"/>
      <c r="H240" s="298"/>
      <c r="I240" s="298"/>
      <c r="J240" s="298"/>
      <c r="K240" s="298"/>
      <c r="L240" s="298"/>
      <c r="M240" s="298"/>
      <c r="N240" s="298"/>
      <c r="O240" s="298"/>
      <c r="P240" s="298"/>
      <c r="Q240" s="316">
        <f t="shared" si="104"/>
        <v>0</v>
      </c>
      <c r="R240" s="298"/>
      <c r="S240" s="298"/>
      <c r="T240" s="316">
        <f t="shared" si="105"/>
        <v>0</v>
      </c>
      <c r="U240" s="298"/>
      <c r="V240" s="298">
        <v>18</v>
      </c>
      <c r="W240" s="298"/>
      <c r="X240" s="298">
        <v>3</v>
      </c>
      <c r="Y240" s="298"/>
      <c r="Z240" s="298"/>
      <c r="AA240" s="298"/>
      <c r="AB240" s="298"/>
      <c r="AC240" s="298"/>
      <c r="AD240" s="298"/>
      <c r="AE240" s="298"/>
      <c r="AF240" s="298"/>
      <c r="AG240" s="298"/>
      <c r="AH240" s="298"/>
      <c r="AI240" s="316">
        <f t="shared" si="106"/>
        <v>21</v>
      </c>
      <c r="AJ240" s="316"/>
      <c r="AK240" s="298"/>
      <c r="AL240" s="297">
        <f t="shared" si="109"/>
        <v>21</v>
      </c>
      <c r="AM240" s="332"/>
      <c r="AN240" s="332"/>
      <c r="AO240" s="332"/>
      <c r="AP240" s="332">
        <f t="shared" si="97"/>
        <v>21</v>
      </c>
    </row>
    <row r="241" ht="14" customHeight="1" spans="1:42">
      <c r="A241" s="339"/>
      <c r="B241" s="296"/>
      <c r="C241" s="126" t="s">
        <v>737</v>
      </c>
      <c r="D241" s="297">
        <f t="shared" si="115"/>
        <v>0</v>
      </c>
      <c r="E241" s="298"/>
      <c r="F241" s="298"/>
      <c r="G241" s="298"/>
      <c r="H241" s="298"/>
      <c r="I241" s="298"/>
      <c r="J241" s="298"/>
      <c r="K241" s="298"/>
      <c r="L241" s="298"/>
      <c r="M241" s="298"/>
      <c r="N241" s="298"/>
      <c r="O241" s="298"/>
      <c r="P241" s="298"/>
      <c r="Q241" s="316">
        <f t="shared" si="104"/>
        <v>0</v>
      </c>
      <c r="R241" s="298"/>
      <c r="S241" s="298"/>
      <c r="T241" s="316">
        <f t="shared" si="105"/>
        <v>0</v>
      </c>
      <c r="U241" s="298"/>
      <c r="V241" s="298"/>
      <c r="W241" s="298"/>
      <c r="X241" s="298"/>
      <c r="Y241" s="298"/>
      <c r="Z241" s="298"/>
      <c r="AA241" s="298"/>
      <c r="AB241" s="298"/>
      <c r="AC241" s="298"/>
      <c r="AD241" s="298"/>
      <c r="AE241" s="298"/>
      <c r="AF241" s="298"/>
      <c r="AG241" s="298"/>
      <c r="AH241" s="298"/>
      <c r="AI241" s="316">
        <f t="shared" si="106"/>
        <v>0</v>
      </c>
      <c r="AJ241" s="316"/>
      <c r="AK241" s="298"/>
      <c r="AL241" s="297">
        <f t="shared" si="109"/>
        <v>0</v>
      </c>
      <c r="AM241" s="332"/>
      <c r="AN241" s="332"/>
      <c r="AO241" s="332"/>
      <c r="AP241" s="332">
        <f t="shared" si="97"/>
        <v>0</v>
      </c>
    </row>
    <row r="242" ht="14" customHeight="1" spans="1:42">
      <c r="A242" s="339"/>
      <c r="B242" s="296"/>
      <c r="C242" s="126" t="s">
        <v>738</v>
      </c>
      <c r="D242" s="297">
        <f t="shared" si="115"/>
        <v>0</v>
      </c>
      <c r="E242" s="298"/>
      <c r="F242" s="298"/>
      <c r="G242" s="298"/>
      <c r="H242" s="298"/>
      <c r="I242" s="298"/>
      <c r="J242" s="298"/>
      <c r="K242" s="298"/>
      <c r="L242" s="298"/>
      <c r="M242" s="298"/>
      <c r="N242" s="298"/>
      <c r="O242" s="298"/>
      <c r="P242" s="298"/>
      <c r="Q242" s="316">
        <f t="shared" si="104"/>
        <v>0</v>
      </c>
      <c r="R242" s="298"/>
      <c r="S242" s="298"/>
      <c r="T242" s="316">
        <f t="shared" si="105"/>
        <v>0</v>
      </c>
      <c r="U242" s="298"/>
      <c r="V242" s="298"/>
      <c r="W242" s="298"/>
      <c r="X242" s="298"/>
      <c r="Y242" s="298"/>
      <c r="Z242" s="298"/>
      <c r="AA242" s="298"/>
      <c r="AB242" s="298"/>
      <c r="AC242" s="298"/>
      <c r="AD242" s="298"/>
      <c r="AE242" s="298"/>
      <c r="AF242" s="298"/>
      <c r="AG242" s="298"/>
      <c r="AH242" s="298"/>
      <c r="AI242" s="316">
        <f t="shared" si="106"/>
        <v>0</v>
      </c>
      <c r="AJ242" s="316"/>
      <c r="AK242" s="298"/>
      <c r="AL242" s="297">
        <f t="shared" si="109"/>
        <v>0</v>
      </c>
      <c r="AM242" s="332"/>
      <c r="AN242" s="332"/>
      <c r="AO242" s="332"/>
      <c r="AP242" s="332">
        <f t="shared" si="97"/>
        <v>0</v>
      </c>
    </row>
    <row r="243" ht="14" customHeight="1" spans="1:42">
      <c r="A243" s="339"/>
      <c r="B243" s="296"/>
      <c r="C243" s="126" t="s">
        <v>739</v>
      </c>
      <c r="D243" s="297">
        <f>SUM(D244:D249)</f>
        <v>375.07</v>
      </c>
      <c r="E243" s="297">
        <f t="shared" ref="E243:AP243" si="116">SUM(E244:E249)</f>
        <v>165.67</v>
      </c>
      <c r="F243" s="297">
        <f t="shared" si="116"/>
        <v>0</v>
      </c>
      <c r="G243" s="297">
        <f t="shared" si="116"/>
        <v>34.28</v>
      </c>
      <c r="H243" s="297">
        <f t="shared" si="116"/>
        <v>0</v>
      </c>
      <c r="I243" s="297">
        <f t="shared" si="116"/>
        <v>10.9</v>
      </c>
      <c r="J243" s="297">
        <f t="shared" si="116"/>
        <v>0.07</v>
      </c>
      <c r="K243" s="297">
        <f t="shared" si="116"/>
        <v>0.5</v>
      </c>
      <c r="L243" s="297">
        <f t="shared" si="116"/>
        <v>0</v>
      </c>
      <c r="M243" s="297">
        <f t="shared" si="116"/>
        <v>3</v>
      </c>
      <c r="N243" s="297">
        <f t="shared" si="116"/>
        <v>0</v>
      </c>
      <c r="O243" s="297">
        <f t="shared" si="116"/>
        <v>0</v>
      </c>
      <c r="P243" s="297">
        <f t="shared" si="116"/>
        <v>0</v>
      </c>
      <c r="Q243" s="297">
        <f t="shared" si="116"/>
        <v>214.42</v>
      </c>
      <c r="R243" s="297">
        <f t="shared" si="116"/>
        <v>26.06</v>
      </c>
      <c r="S243" s="297">
        <f t="shared" si="116"/>
        <v>6</v>
      </c>
      <c r="T243" s="297">
        <f t="shared" si="116"/>
        <v>32.06</v>
      </c>
      <c r="U243" s="297">
        <f t="shared" si="116"/>
        <v>0</v>
      </c>
      <c r="V243" s="297">
        <f t="shared" si="116"/>
        <v>0</v>
      </c>
      <c r="W243" s="297">
        <f t="shared" si="116"/>
        <v>0</v>
      </c>
      <c r="X243" s="297">
        <f t="shared" si="116"/>
        <v>70.1</v>
      </c>
      <c r="Y243" s="297">
        <f t="shared" si="116"/>
        <v>0</v>
      </c>
      <c r="Z243" s="297">
        <f t="shared" si="116"/>
        <v>0</v>
      </c>
      <c r="AA243" s="297">
        <f t="shared" si="116"/>
        <v>0</v>
      </c>
      <c r="AB243" s="297">
        <f t="shared" si="116"/>
        <v>0</v>
      </c>
      <c r="AC243" s="297">
        <f t="shared" si="116"/>
        <v>0</v>
      </c>
      <c r="AD243" s="297">
        <f t="shared" si="116"/>
        <v>58.49</v>
      </c>
      <c r="AE243" s="297">
        <f t="shared" si="116"/>
        <v>0</v>
      </c>
      <c r="AF243" s="297">
        <f t="shared" si="116"/>
        <v>0</v>
      </c>
      <c r="AG243" s="297">
        <f t="shared" si="116"/>
        <v>0</v>
      </c>
      <c r="AH243" s="297">
        <f t="shared" si="116"/>
        <v>0</v>
      </c>
      <c r="AI243" s="297">
        <f t="shared" si="116"/>
        <v>128.59</v>
      </c>
      <c r="AJ243" s="297">
        <f t="shared" si="116"/>
        <v>0</v>
      </c>
      <c r="AK243" s="297">
        <f t="shared" si="116"/>
        <v>0</v>
      </c>
      <c r="AL243" s="297">
        <f t="shared" si="116"/>
        <v>375.07</v>
      </c>
      <c r="AM243" s="297">
        <f t="shared" si="116"/>
        <v>0</v>
      </c>
      <c r="AN243" s="297">
        <f t="shared" si="116"/>
        <v>70</v>
      </c>
      <c r="AO243" s="297">
        <f t="shared" si="116"/>
        <v>0</v>
      </c>
      <c r="AP243" s="297">
        <f t="shared" si="116"/>
        <v>445.07</v>
      </c>
    </row>
    <row r="244" ht="14" customHeight="1" spans="1:42">
      <c r="A244" s="339"/>
      <c r="B244" s="296"/>
      <c r="C244" s="126" t="s">
        <v>453</v>
      </c>
      <c r="D244" s="297">
        <f t="shared" ref="D244:D249" si="117">Q244+T244+AI244+AJ244+AK244</f>
        <v>256.48</v>
      </c>
      <c r="E244" s="298">
        <v>165.67</v>
      </c>
      <c r="F244" s="298"/>
      <c r="G244" s="298">
        <v>34.28</v>
      </c>
      <c r="H244" s="298"/>
      <c r="I244" s="298">
        <v>10.9</v>
      </c>
      <c r="J244" s="298">
        <v>0.07</v>
      </c>
      <c r="K244" s="298">
        <v>0.5</v>
      </c>
      <c r="L244" s="298"/>
      <c r="M244" s="298">
        <v>3</v>
      </c>
      <c r="N244" s="298"/>
      <c r="O244" s="298"/>
      <c r="P244" s="298"/>
      <c r="Q244" s="316">
        <f t="shared" si="104"/>
        <v>214.42</v>
      </c>
      <c r="R244" s="298">
        <v>26.06</v>
      </c>
      <c r="S244" s="298">
        <v>6</v>
      </c>
      <c r="T244" s="316">
        <f t="shared" si="105"/>
        <v>32.06</v>
      </c>
      <c r="U244" s="298"/>
      <c r="V244" s="298"/>
      <c r="W244" s="298"/>
      <c r="X244" s="298">
        <v>10</v>
      </c>
      <c r="Y244" s="298"/>
      <c r="Z244" s="298"/>
      <c r="AA244" s="298"/>
      <c r="AB244" s="298"/>
      <c r="AC244" s="298"/>
      <c r="AD244" s="298"/>
      <c r="AE244" s="298"/>
      <c r="AF244" s="298"/>
      <c r="AG244" s="298"/>
      <c r="AH244" s="298"/>
      <c r="AI244" s="316">
        <f t="shared" si="106"/>
        <v>10</v>
      </c>
      <c r="AJ244" s="316"/>
      <c r="AK244" s="298"/>
      <c r="AL244" s="297">
        <f t="shared" si="109"/>
        <v>256.48</v>
      </c>
      <c r="AM244" s="332"/>
      <c r="AN244" s="332"/>
      <c r="AO244" s="332"/>
      <c r="AP244" s="332">
        <f t="shared" si="97"/>
        <v>256.48</v>
      </c>
    </row>
    <row r="245" ht="14" customHeight="1" spans="1:42">
      <c r="A245" s="339"/>
      <c r="B245" s="296"/>
      <c r="C245" s="126" t="s">
        <v>740</v>
      </c>
      <c r="D245" s="297">
        <f t="shared" si="117"/>
        <v>17</v>
      </c>
      <c r="E245" s="298"/>
      <c r="F245" s="298"/>
      <c r="G245" s="298"/>
      <c r="H245" s="298"/>
      <c r="I245" s="298"/>
      <c r="J245" s="298"/>
      <c r="K245" s="298"/>
      <c r="L245" s="298"/>
      <c r="M245" s="298"/>
      <c r="N245" s="298"/>
      <c r="O245" s="298"/>
      <c r="P245" s="298"/>
      <c r="Q245" s="316">
        <f t="shared" si="104"/>
        <v>0</v>
      </c>
      <c r="R245" s="298"/>
      <c r="S245" s="298"/>
      <c r="T245" s="316">
        <f t="shared" si="105"/>
        <v>0</v>
      </c>
      <c r="U245" s="298"/>
      <c r="V245" s="298"/>
      <c r="W245" s="298"/>
      <c r="X245" s="298">
        <v>17</v>
      </c>
      <c r="Y245" s="298"/>
      <c r="Z245" s="298"/>
      <c r="AA245" s="298"/>
      <c r="AB245" s="298"/>
      <c r="AC245" s="298"/>
      <c r="AD245" s="298"/>
      <c r="AE245" s="298"/>
      <c r="AF245" s="298"/>
      <c r="AG245" s="298"/>
      <c r="AH245" s="298"/>
      <c r="AI245" s="316">
        <f t="shared" si="106"/>
        <v>17</v>
      </c>
      <c r="AJ245" s="316"/>
      <c r="AK245" s="298"/>
      <c r="AL245" s="297">
        <f t="shared" si="109"/>
        <v>17</v>
      </c>
      <c r="AM245" s="332"/>
      <c r="AN245" s="332"/>
      <c r="AO245" s="332"/>
      <c r="AP245" s="332">
        <f t="shared" si="97"/>
        <v>17</v>
      </c>
    </row>
    <row r="246" ht="14" customHeight="1" spans="1:42">
      <c r="A246" s="339"/>
      <c r="B246" s="296"/>
      <c r="C246" s="126" t="s">
        <v>741</v>
      </c>
      <c r="D246" s="297">
        <f t="shared" si="117"/>
        <v>0</v>
      </c>
      <c r="E246" s="298"/>
      <c r="F246" s="298"/>
      <c r="G246" s="298"/>
      <c r="H246" s="298"/>
      <c r="I246" s="298"/>
      <c r="J246" s="298"/>
      <c r="K246" s="298"/>
      <c r="L246" s="298"/>
      <c r="M246" s="298"/>
      <c r="N246" s="298"/>
      <c r="O246" s="298"/>
      <c r="P246" s="298"/>
      <c r="Q246" s="316">
        <f t="shared" si="104"/>
        <v>0</v>
      </c>
      <c r="R246" s="298"/>
      <c r="S246" s="298"/>
      <c r="T246" s="316">
        <f t="shared" si="105"/>
        <v>0</v>
      </c>
      <c r="U246" s="298"/>
      <c r="V246" s="298"/>
      <c r="W246" s="298"/>
      <c r="X246" s="298"/>
      <c r="Y246" s="298"/>
      <c r="Z246" s="298"/>
      <c r="AA246" s="298"/>
      <c r="AB246" s="298"/>
      <c r="AC246" s="298"/>
      <c r="AD246" s="298"/>
      <c r="AE246" s="298"/>
      <c r="AF246" s="298"/>
      <c r="AG246" s="298"/>
      <c r="AH246" s="298"/>
      <c r="AI246" s="316">
        <f t="shared" si="106"/>
        <v>0</v>
      </c>
      <c r="AJ246" s="316"/>
      <c r="AK246" s="298"/>
      <c r="AL246" s="297">
        <f t="shared" si="109"/>
        <v>0</v>
      </c>
      <c r="AM246" s="332"/>
      <c r="AN246" s="332"/>
      <c r="AO246" s="332"/>
      <c r="AP246" s="332">
        <f t="shared" si="97"/>
        <v>0</v>
      </c>
    </row>
    <row r="247" ht="14" customHeight="1" spans="1:42">
      <c r="A247" s="339"/>
      <c r="B247" s="296"/>
      <c r="C247" s="126" t="s">
        <v>742</v>
      </c>
      <c r="D247" s="297">
        <f t="shared" si="117"/>
        <v>30</v>
      </c>
      <c r="E247" s="298"/>
      <c r="F247" s="298"/>
      <c r="G247" s="298"/>
      <c r="H247" s="298"/>
      <c r="I247" s="298"/>
      <c r="J247" s="298"/>
      <c r="K247" s="298"/>
      <c r="L247" s="298"/>
      <c r="M247" s="298"/>
      <c r="N247" s="298"/>
      <c r="O247" s="298"/>
      <c r="P247" s="298"/>
      <c r="Q247" s="316">
        <f t="shared" si="104"/>
        <v>0</v>
      </c>
      <c r="R247" s="298"/>
      <c r="S247" s="298"/>
      <c r="T247" s="316">
        <f t="shared" si="105"/>
        <v>0</v>
      </c>
      <c r="U247" s="298"/>
      <c r="V247" s="298"/>
      <c r="W247" s="298"/>
      <c r="X247" s="298">
        <v>30</v>
      </c>
      <c r="Y247" s="298"/>
      <c r="Z247" s="298"/>
      <c r="AA247" s="298"/>
      <c r="AB247" s="298"/>
      <c r="AC247" s="298"/>
      <c r="AD247" s="298"/>
      <c r="AE247" s="298"/>
      <c r="AF247" s="298"/>
      <c r="AG247" s="298"/>
      <c r="AH247" s="298"/>
      <c r="AI247" s="316">
        <f t="shared" si="106"/>
        <v>30</v>
      </c>
      <c r="AJ247" s="316"/>
      <c r="AK247" s="298"/>
      <c r="AL247" s="297">
        <f t="shared" si="109"/>
        <v>30</v>
      </c>
      <c r="AM247" s="332"/>
      <c r="AN247" s="332">
        <v>20</v>
      </c>
      <c r="AO247" s="332"/>
      <c r="AP247" s="332">
        <f t="shared" si="97"/>
        <v>50</v>
      </c>
    </row>
    <row r="248" ht="14" customHeight="1" spans="1:42">
      <c r="A248" s="339"/>
      <c r="B248" s="296"/>
      <c r="C248" s="126" t="s">
        <v>743</v>
      </c>
      <c r="D248" s="297">
        <f t="shared" si="117"/>
        <v>0</v>
      </c>
      <c r="E248" s="298"/>
      <c r="F248" s="298"/>
      <c r="G248" s="298"/>
      <c r="H248" s="298"/>
      <c r="I248" s="298"/>
      <c r="J248" s="298"/>
      <c r="K248" s="298"/>
      <c r="L248" s="298"/>
      <c r="M248" s="298"/>
      <c r="N248" s="298"/>
      <c r="O248" s="298"/>
      <c r="P248" s="298"/>
      <c r="Q248" s="316">
        <f t="shared" si="104"/>
        <v>0</v>
      </c>
      <c r="R248" s="298"/>
      <c r="S248" s="298"/>
      <c r="T248" s="316">
        <f t="shared" si="105"/>
        <v>0</v>
      </c>
      <c r="U248" s="298"/>
      <c r="V248" s="298"/>
      <c r="W248" s="298"/>
      <c r="X248" s="298"/>
      <c r="Y248" s="298"/>
      <c r="Z248" s="298"/>
      <c r="AA248" s="298"/>
      <c r="AB248" s="298"/>
      <c r="AC248" s="298"/>
      <c r="AD248" s="298"/>
      <c r="AE248" s="298"/>
      <c r="AF248" s="298"/>
      <c r="AG248" s="298"/>
      <c r="AH248" s="298"/>
      <c r="AI248" s="316">
        <f t="shared" si="106"/>
        <v>0</v>
      </c>
      <c r="AJ248" s="316"/>
      <c r="AK248" s="298"/>
      <c r="AL248" s="297">
        <f t="shared" si="109"/>
        <v>0</v>
      </c>
      <c r="AM248" s="332"/>
      <c r="AN248" s="332"/>
      <c r="AO248" s="332"/>
      <c r="AP248" s="332">
        <f t="shared" si="97"/>
        <v>0</v>
      </c>
    </row>
    <row r="249" ht="14" customHeight="1" spans="1:42">
      <c r="A249" s="339"/>
      <c r="B249" s="296"/>
      <c r="C249" s="126" t="s">
        <v>744</v>
      </c>
      <c r="D249" s="297">
        <f t="shared" si="117"/>
        <v>71.59</v>
      </c>
      <c r="E249" s="298"/>
      <c r="F249" s="298"/>
      <c r="G249" s="298"/>
      <c r="H249" s="298"/>
      <c r="I249" s="298"/>
      <c r="J249" s="298"/>
      <c r="K249" s="298"/>
      <c r="L249" s="298"/>
      <c r="M249" s="298"/>
      <c r="N249" s="298"/>
      <c r="O249" s="298"/>
      <c r="P249" s="298"/>
      <c r="Q249" s="316">
        <f t="shared" si="104"/>
        <v>0</v>
      </c>
      <c r="R249" s="298"/>
      <c r="S249" s="298"/>
      <c r="T249" s="316">
        <f t="shared" si="105"/>
        <v>0</v>
      </c>
      <c r="U249" s="298"/>
      <c r="V249" s="298"/>
      <c r="W249" s="298"/>
      <c r="X249" s="298">
        <v>13.1</v>
      </c>
      <c r="Y249" s="298"/>
      <c r="Z249" s="298"/>
      <c r="AA249" s="298"/>
      <c r="AB249" s="298"/>
      <c r="AC249" s="298"/>
      <c r="AD249" s="298">
        <v>58.49</v>
      </c>
      <c r="AE249" s="298"/>
      <c r="AF249" s="298"/>
      <c r="AG249" s="298"/>
      <c r="AH249" s="298"/>
      <c r="AI249" s="316">
        <f t="shared" si="106"/>
        <v>71.59</v>
      </c>
      <c r="AJ249" s="316"/>
      <c r="AK249" s="298"/>
      <c r="AL249" s="297">
        <f t="shared" si="109"/>
        <v>71.59</v>
      </c>
      <c r="AM249" s="332"/>
      <c r="AN249" s="332">
        <v>50</v>
      </c>
      <c r="AO249" s="332"/>
      <c r="AP249" s="332">
        <f t="shared" si="97"/>
        <v>121.59</v>
      </c>
    </row>
    <row r="250" ht="14" customHeight="1" spans="1:42">
      <c r="A250" s="339"/>
      <c r="B250" s="296"/>
      <c r="C250" s="126" t="s">
        <v>745</v>
      </c>
      <c r="D250" s="297">
        <f>SUM(D251:D254)</f>
        <v>5170.73</v>
      </c>
      <c r="E250" s="297">
        <f t="shared" ref="E250:AP250" si="118">SUM(E251:E254)</f>
        <v>67.52</v>
      </c>
      <c r="F250" s="297">
        <f t="shared" si="118"/>
        <v>0</v>
      </c>
      <c r="G250" s="297">
        <f t="shared" si="118"/>
        <v>13.25</v>
      </c>
      <c r="H250" s="297">
        <f t="shared" si="118"/>
        <v>0</v>
      </c>
      <c r="I250" s="297">
        <f t="shared" si="118"/>
        <v>4.19</v>
      </c>
      <c r="J250" s="297">
        <f t="shared" si="118"/>
        <v>0</v>
      </c>
      <c r="K250" s="297">
        <f t="shared" si="118"/>
        <v>0.19</v>
      </c>
      <c r="L250" s="297">
        <f t="shared" si="118"/>
        <v>5009.88</v>
      </c>
      <c r="M250" s="297">
        <f t="shared" si="118"/>
        <v>9.55</v>
      </c>
      <c r="N250" s="297">
        <f t="shared" si="118"/>
        <v>0</v>
      </c>
      <c r="O250" s="297">
        <f t="shared" si="118"/>
        <v>0</v>
      </c>
      <c r="P250" s="297">
        <f t="shared" si="118"/>
        <v>0</v>
      </c>
      <c r="Q250" s="297">
        <f t="shared" si="118"/>
        <v>5104.58</v>
      </c>
      <c r="R250" s="297">
        <f t="shared" si="118"/>
        <v>15.36</v>
      </c>
      <c r="S250" s="297">
        <f t="shared" si="118"/>
        <v>3.9</v>
      </c>
      <c r="T250" s="297">
        <f t="shared" si="118"/>
        <v>19.26</v>
      </c>
      <c r="U250" s="297">
        <f t="shared" si="118"/>
        <v>0</v>
      </c>
      <c r="V250" s="297">
        <f t="shared" si="118"/>
        <v>0</v>
      </c>
      <c r="W250" s="297">
        <f t="shared" si="118"/>
        <v>0</v>
      </c>
      <c r="X250" s="297">
        <f t="shared" si="118"/>
        <v>16.6</v>
      </c>
      <c r="Y250" s="297">
        <f t="shared" si="118"/>
        <v>0</v>
      </c>
      <c r="Z250" s="297">
        <f t="shared" si="118"/>
        <v>5</v>
      </c>
      <c r="AA250" s="297">
        <f t="shared" si="118"/>
        <v>0</v>
      </c>
      <c r="AB250" s="297">
        <f t="shared" si="118"/>
        <v>0</v>
      </c>
      <c r="AC250" s="297">
        <f t="shared" si="118"/>
        <v>0</v>
      </c>
      <c r="AD250" s="297">
        <f t="shared" si="118"/>
        <v>25.29</v>
      </c>
      <c r="AE250" s="297">
        <f t="shared" si="118"/>
        <v>0</v>
      </c>
      <c r="AF250" s="297">
        <f t="shared" si="118"/>
        <v>0</v>
      </c>
      <c r="AG250" s="297">
        <f t="shared" si="118"/>
        <v>0</v>
      </c>
      <c r="AH250" s="297">
        <f t="shared" si="118"/>
        <v>0</v>
      </c>
      <c r="AI250" s="297">
        <f t="shared" si="118"/>
        <v>46.89</v>
      </c>
      <c r="AJ250" s="297">
        <f t="shared" si="118"/>
        <v>0</v>
      </c>
      <c r="AK250" s="297">
        <f t="shared" si="118"/>
        <v>0</v>
      </c>
      <c r="AL250" s="297">
        <f t="shared" si="118"/>
        <v>5170.73</v>
      </c>
      <c r="AM250" s="297">
        <f t="shared" si="118"/>
        <v>0</v>
      </c>
      <c r="AN250" s="297">
        <f t="shared" si="118"/>
        <v>0</v>
      </c>
      <c r="AO250" s="297">
        <f t="shared" si="118"/>
        <v>0</v>
      </c>
      <c r="AP250" s="297">
        <f t="shared" si="118"/>
        <v>5170.73</v>
      </c>
    </row>
    <row r="251" ht="14" customHeight="1" spans="1:42">
      <c r="A251" s="339"/>
      <c r="B251" s="296"/>
      <c r="C251" s="126" t="s">
        <v>746</v>
      </c>
      <c r="D251" s="297">
        <f t="shared" ref="D251:D254" si="119">Q251+T251+AI251+AJ251+AK251</f>
        <v>114.69</v>
      </c>
      <c r="E251" s="298"/>
      <c r="F251" s="298"/>
      <c r="G251" s="298"/>
      <c r="H251" s="298"/>
      <c r="I251" s="298"/>
      <c r="J251" s="298"/>
      <c r="K251" s="298"/>
      <c r="L251" s="298">
        <v>114.69</v>
      </c>
      <c r="M251" s="298"/>
      <c r="N251" s="298"/>
      <c r="O251" s="298"/>
      <c r="P251" s="298"/>
      <c r="Q251" s="316">
        <f t="shared" ref="Q251:Q254" si="120">SUM(E251:P251)</f>
        <v>114.69</v>
      </c>
      <c r="R251" s="298"/>
      <c r="S251" s="298"/>
      <c r="T251" s="316">
        <f t="shared" ref="T251:T254" si="121">SUM(R251:S251)</f>
        <v>0</v>
      </c>
      <c r="U251" s="298"/>
      <c r="V251" s="298"/>
      <c r="W251" s="298"/>
      <c r="X251" s="298"/>
      <c r="Y251" s="298"/>
      <c r="Z251" s="298"/>
      <c r="AA251" s="298"/>
      <c r="AB251" s="298"/>
      <c r="AC251" s="298"/>
      <c r="AD251" s="298"/>
      <c r="AE251" s="298"/>
      <c r="AF251" s="298"/>
      <c r="AG251" s="298"/>
      <c r="AH251" s="298"/>
      <c r="AI251" s="316">
        <f t="shared" ref="AI251:AI254" si="122">SUM(V251:AH251)</f>
        <v>0</v>
      </c>
      <c r="AJ251" s="316"/>
      <c r="AK251" s="298"/>
      <c r="AL251" s="297">
        <f t="shared" ref="AL251:AL254" si="123">Q251+T251+U251+AI251+AJ251+AK251</f>
        <v>114.69</v>
      </c>
      <c r="AM251" s="332"/>
      <c r="AN251" s="332"/>
      <c r="AO251" s="332"/>
      <c r="AP251" s="332">
        <f t="shared" si="97"/>
        <v>114.69</v>
      </c>
    </row>
    <row r="252" ht="14" customHeight="1" spans="1:42">
      <c r="A252" s="339"/>
      <c r="B252" s="296"/>
      <c r="C252" s="126" t="s">
        <v>747</v>
      </c>
      <c r="D252" s="297">
        <f t="shared" si="119"/>
        <v>160.85</v>
      </c>
      <c r="E252" s="298">
        <v>67.52</v>
      </c>
      <c r="F252" s="298"/>
      <c r="G252" s="298">
        <v>13.25</v>
      </c>
      <c r="H252" s="298"/>
      <c r="I252" s="298">
        <v>4.19</v>
      </c>
      <c r="J252" s="298"/>
      <c r="K252" s="298">
        <v>0.19</v>
      </c>
      <c r="L252" s="298"/>
      <c r="M252" s="298">
        <v>9.55</v>
      </c>
      <c r="N252" s="298"/>
      <c r="O252" s="298"/>
      <c r="P252" s="298"/>
      <c r="Q252" s="316">
        <f t="shared" si="120"/>
        <v>94.7</v>
      </c>
      <c r="R252" s="298">
        <v>15.36</v>
      </c>
      <c r="S252" s="298">
        <v>3.9</v>
      </c>
      <c r="T252" s="316">
        <f t="shared" si="121"/>
        <v>19.26</v>
      </c>
      <c r="U252" s="298"/>
      <c r="V252" s="298"/>
      <c r="W252" s="298"/>
      <c r="X252" s="298">
        <v>16.6</v>
      </c>
      <c r="Y252" s="298"/>
      <c r="Z252" s="298">
        <v>5</v>
      </c>
      <c r="AA252" s="298"/>
      <c r="AB252" s="298"/>
      <c r="AC252" s="298"/>
      <c r="AD252" s="298">
        <v>25.29</v>
      </c>
      <c r="AE252" s="298"/>
      <c r="AF252" s="298"/>
      <c r="AG252" s="298"/>
      <c r="AH252" s="298"/>
      <c r="AI252" s="316">
        <f t="shared" si="122"/>
        <v>46.89</v>
      </c>
      <c r="AJ252" s="316"/>
      <c r="AK252" s="298"/>
      <c r="AL252" s="297">
        <f t="shared" si="123"/>
        <v>160.85</v>
      </c>
      <c r="AM252" s="332"/>
      <c r="AN252" s="332"/>
      <c r="AO252" s="332"/>
      <c r="AP252" s="332">
        <f t="shared" si="97"/>
        <v>160.85</v>
      </c>
    </row>
    <row r="253" ht="14" customHeight="1" spans="1:42">
      <c r="A253" s="339"/>
      <c r="B253" s="296"/>
      <c r="C253" s="126" t="s">
        <v>748</v>
      </c>
      <c r="D253" s="297">
        <f t="shared" si="119"/>
        <v>4895.19</v>
      </c>
      <c r="E253" s="298"/>
      <c r="F253" s="298"/>
      <c r="G253" s="298"/>
      <c r="H253" s="298"/>
      <c r="I253" s="298"/>
      <c r="J253" s="298"/>
      <c r="K253" s="298"/>
      <c r="L253" s="298">
        <v>4895.19</v>
      </c>
      <c r="M253" s="298"/>
      <c r="N253" s="298"/>
      <c r="O253" s="298"/>
      <c r="P253" s="298"/>
      <c r="Q253" s="316">
        <f t="shared" si="120"/>
        <v>4895.19</v>
      </c>
      <c r="R253" s="298"/>
      <c r="S253" s="298"/>
      <c r="T253" s="316">
        <f t="shared" si="121"/>
        <v>0</v>
      </c>
      <c r="U253" s="298"/>
      <c r="V253" s="298"/>
      <c r="W253" s="298"/>
      <c r="X253" s="298"/>
      <c r="Y253" s="298"/>
      <c r="Z253" s="298"/>
      <c r="AA253" s="298"/>
      <c r="AB253" s="298"/>
      <c r="AC253" s="298"/>
      <c r="AD253" s="298"/>
      <c r="AE253" s="298"/>
      <c r="AF253" s="298"/>
      <c r="AG253" s="298"/>
      <c r="AH253" s="298"/>
      <c r="AI253" s="316">
        <f t="shared" si="122"/>
        <v>0</v>
      </c>
      <c r="AJ253" s="316"/>
      <c r="AK253" s="298"/>
      <c r="AL253" s="297">
        <f t="shared" si="123"/>
        <v>4895.19</v>
      </c>
      <c r="AM253" s="332"/>
      <c r="AN253" s="332"/>
      <c r="AO253" s="332"/>
      <c r="AP253" s="332">
        <f t="shared" si="97"/>
        <v>4895.19</v>
      </c>
    </row>
    <row r="254" ht="14" customHeight="1" spans="1:42">
      <c r="A254" s="339"/>
      <c r="B254" s="296"/>
      <c r="C254" s="126" t="s">
        <v>749</v>
      </c>
      <c r="D254" s="297">
        <f t="shared" si="119"/>
        <v>0</v>
      </c>
      <c r="E254" s="298"/>
      <c r="F254" s="298"/>
      <c r="G254" s="298"/>
      <c r="H254" s="298"/>
      <c r="I254" s="298"/>
      <c r="J254" s="298"/>
      <c r="K254" s="298"/>
      <c r="L254" s="298"/>
      <c r="M254" s="298"/>
      <c r="N254" s="298"/>
      <c r="O254" s="298"/>
      <c r="P254" s="298"/>
      <c r="Q254" s="316">
        <f t="shared" si="120"/>
        <v>0</v>
      </c>
      <c r="R254" s="298"/>
      <c r="S254" s="298"/>
      <c r="T254" s="316">
        <f t="shared" si="121"/>
        <v>0</v>
      </c>
      <c r="U254" s="298"/>
      <c r="V254" s="298"/>
      <c r="W254" s="298"/>
      <c r="X254" s="298"/>
      <c r="Y254" s="298"/>
      <c r="Z254" s="298"/>
      <c r="AA254" s="298"/>
      <c r="AB254" s="298"/>
      <c r="AC254" s="298"/>
      <c r="AD254" s="298"/>
      <c r="AE254" s="298"/>
      <c r="AF254" s="298"/>
      <c r="AG254" s="298"/>
      <c r="AH254" s="298"/>
      <c r="AI254" s="316">
        <f t="shared" si="122"/>
        <v>0</v>
      </c>
      <c r="AJ254" s="316"/>
      <c r="AK254" s="298"/>
      <c r="AL254" s="297">
        <f t="shared" si="123"/>
        <v>0</v>
      </c>
      <c r="AM254" s="332"/>
      <c r="AN254" s="332"/>
      <c r="AO254" s="332"/>
      <c r="AP254" s="332">
        <f t="shared" si="97"/>
        <v>0</v>
      </c>
    </row>
    <row r="255" ht="14" customHeight="1" spans="1:42">
      <c r="A255" s="339"/>
      <c r="B255" s="296"/>
      <c r="C255" s="126" t="s">
        <v>750</v>
      </c>
      <c r="D255" s="297">
        <f>SUM(D256:D264)</f>
        <v>2049.87</v>
      </c>
      <c r="E255" s="297">
        <f t="shared" ref="E255:AP255" si="124">SUM(E256:E264)</f>
        <v>0</v>
      </c>
      <c r="F255" s="297">
        <f t="shared" si="124"/>
        <v>0</v>
      </c>
      <c r="G255" s="297">
        <f t="shared" si="124"/>
        <v>0</v>
      </c>
      <c r="H255" s="297">
        <f t="shared" si="124"/>
        <v>0</v>
      </c>
      <c r="I255" s="297">
        <f t="shared" si="124"/>
        <v>0</v>
      </c>
      <c r="J255" s="297">
        <f t="shared" si="124"/>
        <v>0</v>
      </c>
      <c r="K255" s="297">
        <f t="shared" si="124"/>
        <v>0</v>
      </c>
      <c r="L255" s="297">
        <f t="shared" si="124"/>
        <v>0</v>
      </c>
      <c r="M255" s="297">
        <f t="shared" si="124"/>
        <v>0</v>
      </c>
      <c r="N255" s="297">
        <f t="shared" si="124"/>
        <v>0</v>
      </c>
      <c r="O255" s="297">
        <f t="shared" si="124"/>
        <v>0</v>
      </c>
      <c r="P255" s="297">
        <f t="shared" si="124"/>
        <v>0</v>
      </c>
      <c r="Q255" s="297">
        <f t="shared" si="124"/>
        <v>0</v>
      </c>
      <c r="R255" s="297">
        <f t="shared" si="124"/>
        <v>0</v>
      </c>
      <c r="S255" s="297">
        <f t="shared" si="124"/>
        <v>0</v>
      </c>
      <c r="T255" s="297">
        <f t="shared" si="124"/>
        <v>0</v>
      </c>
      <c r="U255" s="297">
        <f t="shared" si="124"/>
        <v>0</v>
      </c>
      <c r="V255" s="297">
        <f t="shared" si="124"/>
        <v>0</v>
      </c>
      <c r="W255" s="297">
        <f t="shared" si="124"/>
        <v>0</v>
      </c>
      <c r="X255" s="297">
        <f t="shared" si="124"/>
        <v>0</v>
      </c>
      <c r="Y255" s="297">
        <f t="shared" si="124"/>
        <v>2049.87</v>
      </c>
      <c r="Z255" s="297">
        <f t="shared" si="124"/>
        <v>0</v>
      </c>
      <c r="AA255" s="297">
        <f t="shared" si="124"/>
        <v>0</v>
      </c>
      <c r="AB255" s="297">
        <f t="shared" si="124"/>
        <v>0</v>
      </c>
      <c r="AC255" s="297">
        <f t="shared" si="124"/>
        <v>0</v>
      </c>
      <c r="AD255" s="297">
        <f t="shared" si="124"/>
        <v>0</v>
      </c>
      <c r="AE255" s="297">
        <f t="shared" si="124"/>
        <v>0</v>
      </c>
      <c r="AF255" s="297">
        <f t="shared" si="124"/>
        <v>0</v>
      </c>
      <c r="AG255" s="297">
        <f t="shared" si="124"/>
        <v>0</v>
      </c>
      <c r="AH255" s="297">
        <f t="shared" si="124"/>
        <v>0</v>
      </c>
      <c r="AI255" s="297">
        <f t="shared" si="124"/>
        <v>2049.87</v>
      </c>
      <c r="AJ255" s="297">
        <f t="shared" si="124"/>
        <v>0</v>
      </c>
      <c r="AK255" s="297">
        <f t="shared" si="124"/>
        <v>0</v>
      </c>
      <c r="AL255" s="297">
        <f t="shared" si="124"/>
        <v>2049.87</v>
      </c>
      <c r="AM255" s="297">
        <f t="shared" si="124"/>
        <v>0</v>
      </c>
      <c r="AN255" s="297">
        <f t="shared" si="124"/>
        <v>1468</v>
      </c>
      <c r="AO255" s="297">
        <f t="shared" si="124"/>
        <v>0</v>
      </c>
      <c r="AP255" s="297">
        <f t="shared" si="124"/>
        <v>3517.87</v>
      </c>
    </row>
    <row r="256" ht="14" customHeight="1" spans="1:42">
      <c r="A256" s="339"/>
      <c r="B256" s="296"/>
      <c r="C256" s="126" t="s">
        <v>751</v>
      </c>
      <c r="D256" s="297">
        <f t="shared" ref="D256:D264" si="125">Q256+T256+AI256+AJ256+AK256</f>
        <v>0</v>
      </c>
      <c r="E256" s="298"/>
      <c r="F256" s="298"/>
      <c r="G256" s="298"/>
      <c r="H256" s="298"/>
      <c r="I256" s="298"/>
      <c r="J256" s="298"/>
      <c r="K256" s="298"/>
      <c r="L256" s="298"/>
      <c r="M256" s="298"/>
      <c r="N256" s="298"/>
      <c r="O256" s="298"/>
      <c r="P256" s="298"/>
      <c r="Q256" s="316">
        <f t="shared" ref="Q256:Q264" si="126">SUM(E256:P256)</f>
        <v>0</v>
      </c>
      <c r="R256" s="298"/>
      <c r="S256" s="298"/>
      <c r="T256" s="316">
        <f t="shared" ref="T256:T264" si="127">SUM(R256:S256)</f>
        <v>0</v>
      </c>
      <c r="U256" s="298"/>
      <c r="V256" s="298"/>
      <c r="W256" s="298"/>
      <c r="X256" s="298"/>
      <c r="Y256" s="298"/>
      <c r="Z256" s="298"/>
      <c r="AA256" s="298"/>
      <c r="AB256" s="298"/>
      <c r="AC256" s="298"/>
      <c r="AD256" s="298"/>
      <c r="AE256" s="298"/>
      <c r="AF256" s="298"/>
      <c r="AG256" s="298"/>
      <c r="AH256" s="298"/>
      <c r="AI256" s="316">
        <f t="shared" ref="AI256:AI264" si="128">SUM(V256:AH256)</f>
        <v>0</v>
      </c>
      <c r="AJ256" s="316"/>
      <c r="AK256" s="298"/>
      <c r="AL256" s="297">
        <f t="shared" ref="AL256:AL264" si="129">Q256+T256+U256+AI256+AJ256+AK256</f>
        <v>0</v>
      </c>
      <c r="AM256" s="332"/>
      <c r="AN256" s="332">
        <v>24</v>
      </c>
      <c r="AO256" s="332"/>
      <c r="AP256" s="332">
        <f t="shared" si="97"/>
        <v>24</v>
      </c>
    </row>
    <row r="257" ht="14" customHeight="1" spans="1:42">
      <c r="A257" s="339"/>
      <c r="B257" s="296"/>
      <c r="C257" s="126" t="s">
        <v>752</v>
      </c>
      <c r="D257" s="297">
        <f t="shared" si="125"/>
        <v>0</v>
      </c>
      <c r="E257" s="298"/>
      <c r="F257" s="298"/>
      <c r="G257" s="298"/>
      <c r="H257" s="298"/>
      <c r="I257" s="298"/>
      <c r="J257" s="298"/>
      <c r="K257" s="298"/>
      <c r="L257" s="298"/>
      <c r="M257" s="298"/>
      <c r="N257" s="298"/>
      <c r="O257" s="298"/>
      <c r="P257" s="298"/>
      <c r="Q257" s="316">
        <f t="shared" si="126"/>
        <v>0</v>
      </c>
      <c r="R257" s="298"/>
      <c r="S257" s="298"/>
      <c r="T257" s="316">
        <f t="shared" si="127"/>
        <v>0</v>
      </c>
      <c r="U257" s="298"/>
      <c r="V257" s="298"/>
      <c r="W257" s="298"/>
      <c r="X257" s="298"/>
      <c r="Y257" s="298"/>
      <c r="Z257" s="298"/>
      <c r="AA257" s="298"/>
      <c r="AB257" s="298"/>
      <c r="AC257" s="298"/>
      <c r="AD257" s="298"/>
      <c r="AE257" s="298"/>
      <c r="AF257" s="298"/>
      <c r="AG257" s="298"/>
      <c r="AH257" s="298"/>
      <c r="AI257" s="316">
        <f t="shared" si="128"/>
        <v>0</v>
      </c>
      <c r="AJ257" s="316"/>
      <c r="AK257" s="298"/>
      <c r="AL257" s="297">
        <f t="shared" si="129"/>
        <v>0</v>
      </c>
      <c r="AM257" s="332"/>
      <c r="AN257" s="332"/>
      <c r="AO257" s="332"/>
      <c r="AP257" s="332">
        <f t="shared" si="97"/>
        <v>0</v>
      </c>
    </row>
    <row r="258" ht="14" customHeight="1" spans="1:42">
      <c r="A258" s="339"/>
      <c r="B258" s="296"/>
      <c r="C258" s="126" t="s">
        <v>753</v>
      </c>
      <c r="D258" s="297">
        <f t="shared" si="125"/>
        <v>0</v>
      </c>
      <c r="E258" s="298"/>
      <c r="F258" s="298"/>
      <c r="G258" s="298"/>
      <c r="H258" s="298"/>
      <c r="I258" s="298"/>
      <c r="J258" s="298"/>
      <c r="K258" s="298"/>
      <c r="L258" s="298"/>
      <c r="M258" s="298"/>
      <c r="N258" s="298"/>
      <c r="O258" s="298"/>
      <c r="P258" s="298"/>
      <c r="Q258" s="316">
        <f t="shared" si="126"/>
        <v>0</v>
      </c>
      <c r="R258" s="298"/>
      <c r="S258" s="298"/>
      <c r="T258" s="316">
        <f t="shared" si="127"/>
        <v>0</v>
      </c>
      <c r="U258" s="298"/>
      <c r="V258" s="298"/>
      <c r="W258" s="298"/>
      <c r="X258" s="298"/>
      <c r="Y258" s="298"/>
      <c r="Z258" s="298"/>
      <c r="AA258" s="298"/>
      <c r="AB258" s="298"/>
      <c r="AC258" s="298"/>
      <c r="AD258" s="298"/>
      <c r="AE258" s="298"/>
      <c r="AF258" s="298"/>
      <c r="AG258" s="298"/>
      <c r="AH258" s="298"/>
      <c r="AI258" s="316">
        <f t="shared" si="128"/>
        <v>0</v>
      </c>
      <c r="AJ258" s="316"/>
      <c r="AK258" s="298"/>
      <c r="AL258" s="297">
        <f t="shared" si="129"/>
        <v>0</v>
      </c>
      <c r="AM258" s="332"/>
      <c r="AN258" s="332"/>
      <c r="AO258" s="332"/>
      <c r="AP258" s="332">
        <f t="shared" si="97"/>
        <v>0</v>
      </c>
    </row>
    <row r="259" ht="14" customHeight="1" spans="1:42">
      <c r="A259" s="339"/>
      <c r="B259" s="296"/>
      <c r="C259" s="126" t="s">
        <v>754</v>
      </c>
      <c r="D259" s="297">
        <f t="shared" si="125"/>
        <v>2009.55</v>
      </c>
      <c r="E259" s="298"/>
      <c r="F259" s="298"/>
      <c r="G259" s="298"/>
      <c r="H259" s="298"/>
      <c r="I259" s="298"/>
      <c r="J259" s="298"/>
      <c r="K259" s="298"/>
      <c r="L259" s="298"/>
      <c r="M259" s="298"/>
      <c r="N259" s="298"/>
      <c r="O259" s="298"/>
      <c r="P259" s="298"/>
      <c r="Q259" s="316">
        <f t="shared" si="126"/>
        <v>0</v>
      </c>
      <c r="R259" s="298"/>
      <c r="S259" s="298"/>
      <c r="T259" s="316">
        <f t="shared" si="127"/>
        <v>0</v>
      </c>
      <c r="U259" s="298"/>
      <c r="V259" s="298"/>
      <c r="W259" s="298"/>
      <c r="X259" s="298"/>
      <c r="Y259" s="298">
        <v>2009.55</v>
      </c>
      <c r="Z259" s="298"/>
      <c r="AA259" s="298"/>
      <c r="AB259" s="298"/>
      <c r="AC259" s="298"/>
      <c r="AD259" s="298"/>
      <c r="AE259" s="298"/>
      <c r="AF259" s="298"/>
      <c r="AG259" s="298"/>
      <c r="AH259" s="298"/>
      <c r="AI259" s="316">
        <f t="shared" si="128"/>
        <v>2009.55</v>
      </c>
      <c r="AJ259" s="316"/>
      <c r="AK259" s="298"/>
      <c r="AL259" s="297">
        <f t="shared" si="129"/>
        <v>2009.55</v>
      </c>
      <c r="AM259" s="332"/>
      <c r="AN259" s="332"/>
      <c r="AO259" s="332"/>
      <c r="AP259" s="332">
        <f t="shared" si="97"/>
        <v>2009.55</v>
      </c>
    </row>
    <row r="260" ht="14" customHeight="1" spans="1:42">
      <c r="A260" s="339"/>
      <c r="B260" s="296"/>
      <c r="C260" s="126" t="s">
        <v>755</v>
      </c>
      <c r="D260" s="297">
        <f t="shared" si="125"/>
        <v>0</v>
      </c>
      <c r="E260" s="298"/>
      <c r="F260" s="298"/>
      <c r="G260" s="298"/>
      <c r="H260" s="298"/>
      <c r="I260" s="298"/>
      <c r="J260" s="298"/>
      <c r="K260" s="298"/>
      <c r="L260" s="298"/>
      <c r="M260" s="298"/>
      <c r="N260" s="298"/>
      <c r="O260" s="298"/>
      <c r="P260" s="298"/>
      <c r="Q260" s="316">
        <f t="shared" si="126"/>
        <v>0</v>
      </c>
      <c r="R260" s="298"/>
      <c r="S260" s="298"/>
      <c r="T260" s="316">
        <f t="shared" si="127"/>
        <v>0</v>
      </c>
      <c r="U260" s="298"/>
      <c r="V260" s="298"/>
      <c r="W260" s="298"/>
      <c r="X260" s="298"/>
      <c r="Y260" s="298"/>
      <c r="Z260" s="298"/>
      <c r="AA260" s="298"/>
      <c r="AB260" s="298"/>
      <c r="AC260" s="298"/>
      <c r="AD260" s="298"/>
      <c r="AE260" s="298"/>
      <c r="AF260" s="298"/>
      <c r="AG260" s="298"/>
      <c r="AH260" s="298"/>
      <c r="AI260" s="316">
        <f t="shared" si="128"/>
        <v>0</v>
      </c>
      <c r="AJ260" s="316"/>
      <c r="AK260" s="298"/>
      <c r="AL260" s="297">
        <f t="shared" si="129"/>
        <v>0</v>
      </c>
      <c r="AM260" s="332"/>
      <c r="AN260" s="332"/>
      <c r="AO260" s="332"/>
      <c r="AP260" s="332">
        <f t="shared" si="97"/>
        <v>0</v>
      </c>
    </row>
    <row r="261" ht="14" customHeight="1" spans="1:42">
      <c r="A261" s="339"/>
      <c r="B261" s="296"/>
      <c r="C261" s="126" t="s">
        <v>756</v>
      </c>
      <c r="D261" s="297">
        <f t="shared" si="125"/>
        <v>0</v>
      </c>
      <c r="E261" s="298"/>
      <c r="F261" s="298"/>
      <c r="G261" s="298"/>
      <c r="H261" s="298"/>
      <c r="I261" s="298"/>
      <c r="J261" s="298"/>
      <c r="K261" s="298"/>
      <c r="L261" s="298"/>
      <c r="M261" s="298"/>
      <c r="N261" s="298"/>
      <c r="O261" s="298"/>
      <c r="P261" s="298"/>
      <c r="Q261" s="316">
        <f t="shared" si="126"/>
        <v>0</v>
      </c>
      <c r="R261" s="298"/>
      <c r="S261" s="298"/>
      <c r="T261" s="316">
        <f t="shared" si="127"/>
        <v>0</v>
      </c>
      <c r="U261" s="298"/>
      <c r="V261" s="298"/>
      <c r="W261" s="298"/>
      <c r="X261" s="298"/>
      <c r="Y261" s="298"/>
      <c r="Z261" s="298"/>
      <c r="AA261" s="298"/>
      <c r="AB261" s="298"/>
      <c r="AC261" s="298"/>
      <c r="AD261" s="298"/>
      <c r="AE261" s="298"/>
      <c r="AF261" s="298"/>
      <c r="AG261" s="298"/>
      <c r="AH261" s="298"/>
      <c r="AI261" s="316">
        <f t="shared" si="128"/>
        <v>0</v>
      </c>
      <c r="AJ261" s="316"/>
      <c r="AK261" s="298"/>
      <c r="AL261" s="297">
        <f t="shared" si="129"/>
        <v>0</v>
      </c>
      <c r="AM261" s="332"/>
      <c r="AN261" s="332"/>
      <c r="AO261" s="332"/>
      <c r="AP261" s="332">
        <f t="shared" si="97"/>
        <v>0</v>
      </c>
    </row>
    <row r="262" ht="14" customHeight="1" spans="1:42">
      <c r="A262" s="339"/>
      <c r="B262" s="296"/>
      <c r="C262" s="126" t="s">
        <v>757</v>
      </c>
      <c r="D262" s="297">
        <f t="shared" si="125"/>
        <v>0</v>
      </c>
      <c r="E262" s="298"/>
      <c r="F262" s="298"/>
      <c r="G262" s="298"/>
      <c r="H262" s="298"/>
      <c r="I262" s="298"/>
      <c r="J262" s="298"/>
      <c r="K262" s="298"/>
      <c r="L262" s="298"/>
      <c r="M262" s="298"/>
      <c r="N262" s="298"/>
      <c r="O262" s="298"/>
      <c r="P262" s="298"/>
      <c r="Q262" s="316">
        <f t="shared" si="126"/>
        <v>0</v>
      </c>
      <c r="R262" s="298"/>
      <c r="S262" s="298"/>
      <c r="T262" s="316">
        <f t="shared" si="127"/>
        <v>0</v>
      </c>
      <c r="U262" s="298"/>
      <c r="V262" s="298"/>
      <c r="W262" s="298"/>
      <c r="X262" s="298"/>
      <c r="Y262" s="298"/>
      <c r="Z262" s="298"/>
      <c r="AA262" s="298"/>
      <c r="AB262" s="298"/>
      <c r="AC262" s="298"/>
      <c r="AD262" s="298"/>
      <c r="AE262" s="298"/>
      <c r="AF262" s="298"/>
      <c r="AG262" s="298"/>
      <c r="AH262" s="298"/>
      <c r="AI262" s="316">
        <f t="shared" si="128"/>
        <v>0</v>
      </c>
      <c r="AJ262" s="316"/>
      <c r="AK262" s="298"/>
      <c r="AL262" s="297">
        <f t="shared" si="129"/>
        <v>0</v>
      </c>
      <c r="AM262" s="332"/>
      <c r="AN262" s="332"/>
      <c r="AO262" s="332"/>
      <c r="AP262" s="332">
        <f t="shared" si="97"/>
        <v>0</v>
      </c>
    </row>
    <row r="263" ht="14" customHeight="1" spans="1:42">
      <c r="A263" s="339"/>
      <c r="B263" s="296"/>
      <c r="C263" s="126" t="s">
        <v>758</v>
      </c>
      <c r="D263" s="297">
        <f t="shared" si="125"/>
        <v>0</v>
      </c>
      <c r="E263" s="298"/>
      <c r="F263" s="298"/>
      <c r="G263" s="298"/>
      <c r="H263" s="298"/>
      <c r="I263" s="298"/>
      <c r="J263" s="298"/>
      <c r="K263" s="298"/>
      <c r="L263" s="298"/>
      <c r="M263" s="298"/>
      <c r="N263" s="298"/>
      <c r="O263" s="298"/>
      <c r="P263" s="298"/>
      <c r="Q263" s="316">
        <f t="shared" si="126"/>
        <v>0</v>
      </c>
      <c r="R263" s="298"/>
      <c r="S263" s="298"/>
      <c r="T263" s="316">
        <f t="shared" si="127"/>
        <v>0</v>
      </c>
      <c r="U263" s="298"/>
      <c r="V263" s="298"/>
      <c r="W263" s="298"/>
      <c r="X263" s="298"/>
      <c r="Y263" s="298"/>
      <c r="Z263" s="298"/>
      <c r="AA263" s="298"/>
      <c r="AB263" s="298"/>
      <c r="AC263" s="298"/>
      <c r="AD263" s="298"/>
      <c r="AE263" s="298"/>
      <c r="AF263" s="298"/>
      <c r="AG263" s="298"/>
      <c r="AH263" s="298"/>
      <c r="AI263" s="316">
        <f t="shared" si="128"/>
        <v>0</v>
      </c>
      <c r="AJ263" s="316"/>
      <c r="AK263" s="298"/>
      <c r="AL263" s="297">
        <f t="shared" si="129"/>
        <v>0</v>
      </c>
      <c r="AM263" s="332"/>
      <c r="AN263" s="332"/>
      <c r="AO263" s="332"/>
      <c r="AP263" s="332">
        <f t="shared" si="97"/>
        <v>0</v>
      </c>
    </row>
    <row r="264" ht="14" customHeight="1" spans="1:42">
      <c r="A264" s="339"/>
      <c r="B264" s="296"/>
      <c r="C264" s="126" t="s">
        <v>759</v>
      </c>
      <c r="D264" s="297">
        <f t="shared" si="125"/>
        <v>40.32</v>
      </c>
      <c r="E264" s="298"/>
      <c r="F264" s="298"/>
      <c r="G264" s="298"/>
      <c r="H264" s="298"/>
      <c r="I264" s="298"/>
      <c r="J264" s="298"/>
      <c r="K264" s="298"/>
      <c r="L264" s="298"/>
      <c r="M264" s="298"/>
      <c r="N264" s="298"/>
      <c r="O264" s="298"/>
      <c r="P264" s="298"/>
      <c r="Q264" s="316">
        <f t="shared" si="126"/>
        <v>0</v>
      </c>
      <c r="R264" s="298"/>
      <c r="S264" s="298"/>
      <c r="T264" s="316">
        <f t="shared" si="127"/>
        <v>0</v>
      </c>
      <c r="U264" s="298"/>
      <c r="V264" s="298"/>
      <c r="W264" s="298"/>
      <c r="X264" s="298"/>
      <c r="Y264" s="298">
        <v>40.32</v>
      </c>
      <c r="Z264" s="298"/>
      <c r="AA264" s="298"/>
      <c r="AB264" s="298"/>
      <c r="AC264" s="298"/>
      <c r="AD264" s="298"/>
      <c r="AE264" s="298"/>
      <c r="AF264" s="298"/>
      <c r="AG264" s="298"/>
      <c r="AH264" s="298"/>
      <c r="AI264" s="316">
        <f t="shared" si="128"/>
        <v>40.32</v>
      </c>
      <c r="AJ264" s="316"/>
      <c r="AK264" s="298"/>
      <c r="AL264" s="297">
        <f t="shared" si="129"/>
        <v>40.32</v>
      </c>
      <c r="AM264" s="332"/>
      <c r="AN264" s="332">
        <v>1444</v>
      </c>
      <c r="AO264" s="332"/>
      <c r="AP264" s="332">
        <f t="shared" si="97"/>
        <v>1484.32</v>
      </c>
    </row>
    <row r="265" ht="14" customHeight="1" spans="1:42">
      <c r="A265" s="339"/>
      <c r="B265" s="296"/>
      <c r="C265" s="126" t="s">
        <v>760</v>
      </c>
      <c r="D265" s="297">
        <f>SUM(D266:D272)</f>
        <v>730.37</v>
      </c>
      <c r="E265" s="297">
        <f t="shared" ref="E265:AP265" si="130">SUM(E266:E272)</f>
        <v>22.43</v>
      </c>
      <c r="F265" s="297">
        <f t="shared" si="130"/>
        <v>0</v>
      </c>
      <c r="G265" s="297">
        <f t="shared" si="130"/>
        <v>4.37</v>
      </c>
      <c r="H265" s="297">
        <f t="shared" si="130"/>
        <v>0</v>
      </c>
      <c r="I265" s="297">
        <f t="shared" si="130"/>
        <v>1.41</v>
      </c>
      <c r="J265" s="297">
        <f t="shared" si="130"/>
        <v>0.11</v>
      </c>
      <c r="K265" s="297">
        <f t="shared" si="130"/>
        <v>0.07</v>
      </c>
      <c r="L265" s="297">
        <f t="shared" si="130"/>
        <v>0</v>
      </c>
      <c r="M265" s="297">
        <f t="shared" si="130"/>
        <v>0</v>
      </c>
      <c r="N265" s="297">
        <f t="shared" si="130"/>
        <v>120</v>
      </c>
      <c r="O265" s="297">
        <f t="shared" si="130"/>
        <v>0</v>
      </c>
      <c r="P265" s="297">
        <f t="shared" si="130"/>
        <v>0</v>
      </c>
      <c r="Q265" s="297">
        <f t="shared" si="130"/>
        <v>148.39</v>
      </c>
      <c r="R265" s="297">
        <f t="shared" si="130"/>
        <v>15.2</v>
      </c>
      <c r="S265" s="297">
        <f t="shared" si="130"/>
        <v>1</v>
      </c>
      <c r="T265" s="297">
        <f t="shared" si="130"/>
        <v>16.2</v>
      </c>
      <c r="U265" s="297">
        <f t="shared" si="130"/>
        <v>0</v>
      </c>
      <c r="V265" s="297">
        <f t="shared" si="130"/>
        <v>25</v>
      </c>
      <c r="W265" s="297">
        <f t="shared" si="130"/>
        <v>0</v>
      </c>
      <c r="X265" s="297">
        <f t="shared" si="130"/>
        <v>0</v>
      </c>
      <c r="Y265" s="297">
        <f t="shared" si="130"/>
        <v>95.54</v>
      </c>
      <c r="Z265" s="297">
        <f t="shared" si="130"/>
        <v>20</v>
      </c>
      <c r="AA265" s="297">
        <f t="shared" si="130"/>
        <v>0</v>
      </c>
      <c r="AB265" s="297">
        <f t="shared" si="130"/>
        <v>0</v>
      </c>
      <c r="AC265" s="297">
        <f t="shared" si="130"/>
        <v>224.26</v>
      </c>
      <c r="AD265" s="297">
        <f t="shared" si="130"/>
        <v>200.98</v>
      </c>
      <c r="AE265" s="297">
        <f t="shared" si="130"/>
        <v>0</v>
      </c>
      <c r="AF265" s="297">
        <f t="shared" si="130"/>
        <v>0</v>
      </c>
      <c r="AG265" s="297">
        <f t="shared" si="130"/>
        <v>0</v>
      </c>
      <c r="AH265" s="297">
        <f t="shared" si="130"/>
        <v>0</v>
      </c>
      <c r="AI265" s="297">
        <f t="shared" si="130"/>
        <v>565.78</v>
      </c>
      <c r="AJ265" s="297">
        <f t="shared" si="130"/>
        <v>0</v>
      </c>
      <c r="AK265" s="297">
        <f t="shared" si="130"/>
        <v>0</v>
      </c>
      <c r="AL265" s="297">
        <f t="shared" si="130"/>
        <v>730.37</v>
      </c>
      <c r="AM265" s="297">
        <f t="shared" si="130"/>
        <v>178</v>
      </c>
      <c r="AN265" s="297">
        <f t="shared" si="130"/>
        <v>575.6</v>
      </c>
      <c r="AO265" s="297">
        <f t="shared" si="130"/>
        <v>171.2</v>
      </c>
      <c r="AP265" s="297">
        <f t="shared" si="130"/>
        <v>1655.17</v>
      </c>
    </row>
    <row r="266" ht="14" customHeight="1" spans="1:42">
      <c r="A266" s="339"/>
      <c r="B266" s="296"/>
      <c r="C266" s="126" t="s">
        <v>761</v>
      </c>
      <c r="D266" s="297">
        <f t="shared" ref="D266:D272" si="131">Q266+T266+AI266+AJ266+AK266</f>
        <v>224.26</v>
      </c>
      <c r="E266" s="298"/>
      <c r="F266" s="298"/>
      <c r="G266" s="298"/>
      <c r="H266" s="298"/>
      <c r="I266" s="298"/>
      <c r="J266" s="298"/>
      <c r="K266" s="298"/>
      <c r="L266" s="298"/>
      <c r="M266" s="298"/>
      <c r="N266" s="298"/>
      <c r="O266" s="298"/>
      <c r="P266" s="298"/>
      <c r="Q266" s="316">
        <f t="shared" ref="Q266:Q272" si="132">SUM(E266:P266)</f>
        <v>0</v>
      </c>
      <c r="R266" s="298"/>
      <c r="S266" s="298"/>
      <c r="T266" s="316">
        <f t="shared" ref="T266:T272" si="133">SUM(R266:S266)</f>
        <v>0</v>
      </c>
      <c r="U266" s="298"/>
      <c r="V266" s="298"/>
      <c r="W266" s="298"/>
      <c r="X266" s="298"/>
      <c r="Y266" s="298"/>
      <c r="Z266" s="298"/>
      <c r="AA266" s="298"/>
      <c r="AB266" s="298"/>
      <c r="AC266" s="298">
        <v>224.26</v>
      </c>
      <c r="AD266" s="298"/>
      <c r="AE266" s="298"/>
      <c r="AF266" s="298"/>
      <c r="AG266" s="298"/>
      <c r="AH266" s="298"/>
      <c r="AI266" s="316">
        <f t="shared" ref="AI266:AI272" si="134">SUM(V266:AH266)</f>
        <v>224.26</v>
      </c>
      <c r="AJ266" s="316"/>
      <c r="AK266" s="298"/>
      <c r="AL266" s="297">
        <f t="shared" ref="AL266:AL272" si="135">Q266+T266+U266+AI266+AJ266+AK266</f>
        <v>224.26</v>
      </c>
      <c r="AM266" s="332"/>
      <c r="AN266" s="332">
        <v>75</v>
      </c>
      <c r="AO266" s="332">
        <v>9</v>
      </c>
      <c r="AP266" s="332">
        <f t="shared" si="97"/>
        <v>308.26</v>
      </c>
    </row>
    <row r="267" ht="14" customHeight="1" spans="1:42">
      <c r="A267" s="339"/>
      <c r="B267" s="296"/>
      <c r="C267" s="126" t="s">
        <v>762</v>
      </c>
      <c r="D267" s="297">
        <f t="shared" si="131"/>
        <v>120</v>
      </c>
      <c r="E267" s="298"/>
      <c r="F267" s="298"/>
      <c r="G267" s="298"/>
      <c r="H267" s="298"/>
      <c r="I267" s="298"/>
      <c r="J267" s="298"/>
      <c r="K267" s="298"/>
      <c r="L267" s="298"/>
      <c r="M267" s="298"/>
      <c r="N267" s="298">
        <v>120</v>
      </c>
      <c r="O267" s="298"/>
      <c r="P267" s="298"/>
      <c r="Q267" s="316">
        <f t="shared" si="132"/>
        <v>120</v>
      </c>
      <c r="R267" s="298"/>
      <c r="S267" s="298"/>
      <c r="T267" s="316">
        <f t="shared" si="133"/>
        <v>0</v>
      </c>
      <c r="U267" s="298"/>
      <c r="V267" s="298"/>
      <c r="W267" s="298"/>
      <c r="X267" s="298"/>
      <c r="Y267" s="298"/>
      <c r="Z267" s="298"/>
      <c r="AA267" s="298"/>
      <c r="AB267" s="298"/>
      <c r="AC267" s="298"/>
      <c r="AD267" s="298"/>
      <c r="AE267" s="298"/>
      <c r="AF267" s="298"/>
      <c r="AG267" s="298"/>
      <c r="AH267" s="298"/>
      <c r="AI267" s="316">
        <f t="shared" si="134"/>
        <v>0</v>
      </c>
      <c r="AJ267" s="316"/>
      <c r="AK267" s="298"/>
      <c r="AL267" s="297">
        <f t="shared" si="135"/>
        <v>120</v>
      </c>
      <c r="AM267" s="332">
        <v>178</v>
      </c>
      <c r="AN267" s="332">
        <v>194</v>
      </c>
      <c r="AO267" s="332">
        <v>66.95</v>
      </c>
      <c r="AP267" s="332">
        <f t="shared" si="97"/>
        <v>558.95</v>
      </c>
    </row>
    <row r="268" ht="14" customHeight="1" spans="1:42">
      <c r="A268" s="339"/>
      <c r="B268" s="296"/>
      <c r="C268" s="126" t="s">
        <v>763</v>
      </c>
      <c r="D268" s="297">
        <f t="shared" si="131"/>
        <v>20</v>
      </c>
      <c r="E268" s="298"/>
      <c r="F268" s="298"/>
      <c r="G268" s="298"/>
      <c r="H268" s="298"/>
      <c r="I268" s="298"/>
      <c r="J268" s="298"/>
      <c r="K268" s="298"/>
      <c r="L268" s="298"/>
      <c r="M268" s="298"/>
      <c r="N268" s="298"/>
      <c r="O268" s="298"/>
      <c r="P268" s="298"/>
      <c r="Q268" s="316">
        <f t="shared" si="132"/>
        <v>0</v>
      </c>
      <c r="R268" s="298"/>
      <c r="S268" s="298"/>
      <c r="T268" s="316">
        <f t="shared" si="133"/>
        <v>0</v>
      </c>
      <c r="U268" s="298"/>
      <c r="V268" s="298"/>
      <c r="W268" s="298"/>
      <c r="X268" s="298"/>
      <c r="Y268" s="298"/>
      <c r="Z268" s="298">
        <v>20</v>
      </c>
      <c r="AA268" s="298"/>
      <c r="AB268" s="298"/>
      <c r="AC268" s="298"/>
      <c r="AD268" s="298"/>
      <c r="AE268" s="298"/>
      <c r="AF268" s="298"/>
      <c r="AG268" s="298"/>
      <c r="AH268" s="298"/>
      <c r="AI268" s="316">
        <f t="shared" si="134"/>
        <v>20</v>
      </c>
      <c r="AJ268" s="316"/>
      <c r="AK268" s="298"/>
      <c r="AL268" s="297">
        <f t="shared" si="135"/>
        <v>20</v>
      </c>
      <c r="AM268" s="332"/>
      <c r="AN268" s="332">
        <v>241</v>
      </c>
      <c r="AO268" s="332">
        <v>85.25</v>
      </c>
      <c r="AP268" s="332">
        <f t="shared" si="97"/>
        <v>346.25</v>
      </c>
    </row>
    <row r="269" ht="14" customHeight="1" spans="1:42">
      <c r="A269" s="339"/>
      <c r="B269" s="296"/>
      <c r="C269" s="126" t="s">
        <v>764</v>
      </c>
      <c r="D269" s="297">
        <f t="shared" si="131"/>
        <v>104.81</v>
      </c>
      <c r="E269" s="298">
        <v>22.43</v>
      </c>
      <c r="F269" s="298"/>
      <c r="G269" s="298">
        <v>4.37</v>
      </c>
      <c r="H269" s="298"/>
      <c r="I269" s="298">
        <v>1.41</v>
      </c>
      <c r="J269" s="298">
        <v>0.11</v>
      </c>
      <c r="K269" s="298">
        <v>0.07</v>
      </c>
      <c r="L269" s="298"/>
      <c r="M269" s="298"/>
      <c r="N269" s="298"/>
      <c r="O269" s="298"/>
      <c r="P269" s="298"/>
      <c r="Q269" s="316">
        <f t="shared" si="132"/>
        <v>28.39</v>
      </c>
      <c r="R269" s="298">
        <v>15.2</v>
      </c>
      <c r="S269" s="298">
        <v>1</v>
      </c>
      <c r="T269" s="316">
        <f t="shared" si="133"/>
        <v>16.2</v>
      </c>
      <c r="U269" s="298"/>
      <c r="V269" s="298">
        <v>25</v>
      </c>
      <c r="W269" s="298"/>
      <c r="X269" s="298"/>
      <c r="Y269" s="298">
        <v>35.22</v>
      </c>
      <c r="Z269" s="298"/>
      <c r="AA269" s="298"/>
      <c r="AB269" s="298"/>
      <c r="AC269" s="298"/>
      <c r="AD269" s="298"/>
      <c r="AE269" s="298"/>
      <c r="AF269" s="298"/>
      <c r="AG269" s="298"/>
      <c r="AH269" s="298"/>
      <c r="AI269" s="316">
        <f t="shared" si="134"/>
        <v>60.22</v>
      </c>
      <c r="AJ269" s="316"/>
      <c r="AK269" s="298"/>
      <c r="AL269" s="297">
        <f t="shared" si="135"/>
        <v>104.81</v>
      </c>
      <c r="AM269" s="332"/>
      <c r="AN269" s="332">
        <v>10</v>
      </c>
      <c r="AO269" s="332">
        <v>10</v>
      </c>
      <c r="AP269" s="332">
        <f t="shared" ref="AP269:AP332" si="136">AL269+AM269+AN269+AO269</f>
        <v>124.81</v>
      </c>
    </row>
    <row r="270" ht="14" customHeight="1" spans="1:42">
      <c r="A270" s="339"/>
      <c r="B270" s="296"/>
      <c r="C270" s="126" t="s">
        <v>765</v>
      </c>
      <c r="D270" s="297">
        <f t="shared" si="131"/>
        <v>200.98</v>
      </c>
      <c r="E270" s="298"/>
      <c r="F270" s="298"/>
      <c r="G270" s="298"/>
      <c r="H270" s="298"/>
      <c r="I270" s="298"/>
      <c r="J270" s="298"/>
      <c r="K270" s="298"/>
      <c r="L270" s="298"/>
      <c r="M270" s="298"/>
      <c r="N270" s="298"/>
      <c r="O270" s="298"/>
      <c r="P270" s="298"/>
      <c r="Q270" s="316">
        <f t="shared" si="132"/>
        <v>0</v>
      </c>
      <c r="R270" s="298"/>
      <c r="S270" s="298"/>
      <c r="T270" s="316">
        <f t="shared" si="133"/>
        <v>0</v>
      </c>
      <c r="U270" s="298"/>
      <c r="V270" s="298"/>
      <c r="W270" s="298"/>
      <c r="X270" s="298"/>
      <c r="Y270" s="298"/>
      <c r="Z270" s="298"/>
      <c r="AA270" s="298"/>
      <c r="AB270" s="298"/>
      <c r="AC270" s="298"/>
      <c r="AD270" s="298">
        <v>200.98</v>
      </c>
      <c r="AE270" s="298"/>
      <c r="AF270" s="298"/>
      <c r="AG270" s="298"/>
      <c r="AH270" s="298"/>
      <c r="AI270" s="316">
        <f t="shared" si="134"/>
        <v>200.98</v>
      </c>
      <c r="AJ270" s="316"/>
      <c r="AK270" s="298"/>
      <c r="AL270" s="297">
        <f t="shared" si="135"/>
        <v>200.98</v>
      </c>
      <c r="AM270" s="332"/>
      <c r="AN270" s="332"/>
      <c r="AO270" s="332"/>
      <c r="AP270" s="332">
        <f t="shared" si="136"/>
        <v>200.98</v>
      </c>
    </row>
    <row r="271" ht="14" customHeight="1" spans="1:42">
      <c r="A271" s="339"/>
      <c r="B271" s="296"/>
      <c r="C271" s="126" t="s">
        <v>766</v>
      </c>
      <c r="D271" s="297">
        <f t="shared" si="131"/>
        <v>0</v>
      </c>
      <c r="E271" s="298"/>
      <c r="F271" s="298"/>
      <c r="G271" s="298"/>
      <c r="H271" s="298"/>
      <c r="I271" s="298"/>
      <c r="J271" s="298"/>
      <c r="K271" s="298"/>
      <c r="L271" s="298"/>
      <c r="M271" s="298"/>
      <c r="N271" s="298"/>
      <c r="O271" s="298"/>
      <c r="P271" s="298"/>
      <c r="Q271" s="316">
        <f t="shared" si="132"/>
        <v>0</v>
      </c>
      <c r="R271" s="298"/>
      <c r="S271" s="298"/>
      <c r="T271" s="316">
        <f t="shared" si="133"/>
        <v>0</v>
      </c>
      <c r="U271" s="298"/>
      <c r="V271" s="298"/>
      <c r="W271" s="298"/>
      <c r="X271" s="298"/>
      <c r="Y271" s="298"/>
      <c r="Z271" s="298"/>
      <c r="AA271" s="298"/>
      <c r="AB271" s="298"/>
      <c r="AC271" s="298"/>
      <c r="AD271" s="298"/>
      <c r="AE271" s="298"/>
      <c r="AF271" s="298"/>
      <c r="AG271" s="298"/>
      <c r="AH271" s="298"/>
      <c r="AI271" s="316">
        <f t="shared" si="134"/>
        <v>0</v>
      </c>
      <c r="AJ271" s="316"/>
      <c r="AK271" s="298"/>
      <c r="AL271" s="297">
        <f t="shared" si="135"/>
        <v>0</v>
      </c>
      <c r="AM271" s="332"/>
      <c r="AN271" s="332"/>
      <c r="AO271" s="332"/>
      <c r="AP271" s="332">
        <f t="shared" si="136"/>
        <v>0</v>
      </c>
    </row>
    <row r="272" ht="14" customHeight="1" spans="1:42">
      <c r="A272" s="339"/>
      <c r="B272" s="296"/>
      <c r="C272" s="126" t="s">
        <v>767</v>
      </c>
      <c r="D272" s="297">
        <f t="shared" si="131"/>
        <v>60.32</v>
      </c>
      <c r="E272" s="298"/>
      <c r="F272" s="298"/>
      <c r="G272" s="298"/>
      <c r="H272" s="298"/>
      <c r="I272" s="298"/>
      <c r="J272" s="298"/>
      <c r="K272" s="298"/>
      <c r="L272" s="298"/>
      <c r="M272" s="298"/>
      <c r="N272" s="298"/>
      <c r="O272" s="298"/>
      <c r="P272" s="298"/>
      <c r="Q272" s="316">
        <f t="shared" si="132"/>
        <v>0</v>
      </c>
      <c r="R272" s="298"/>
      <c r="S272" s="298"/>
      <c r="T272" s="316">
        <f t="shared" si="133"/>
        <v>0</v>
      </c>
      <c r="U272" s="298"/>
      <c r="V272" s="298"/>
      <c r="W272" s="298"/>
      <c r="X272" s="298"/>
      <c r="Y272" s="298">
        <v>60.32</v>
      </c>
      <c r="Z272" s="298"/>
      <c r="AA272" s="298"/>
      <c r="AB272" s="298"/>
      <c r="AC272" s="298"/>
      <c r="AD272" s="298"/>
      <c r="AE272" s="298"/>
      <c r="AF272" s="298"/>
      <c r="AG272" s="298"/>
      <c r="AH272" s="298"/>
      <c r="AI272" s="316">
        <f t="shared" si="134"/>
        <v>60.32</v>
      </c>
      <c r="AJ272" s="316"/>
      <c r="AK272" s="298"/>
      <c r="AL272" s="297">
        <f t="shared" si="135"/>
        <v>60.32</v>
      </c>
      <c r="AM272" s="332"/>
      <c r="AN272" s="332">
        <v>55.6</v>
      </c>
      <c r="AO272" s="332"/>
      <c r="AP272" s="332">
        <f t="shared" si="136"/>
        <v>115.92</v>
      </c>
    </row>
    <row r="273" ht="14" customHeight="1" spans="1:42">
      <c r="A273" s="339"/>
      <c r="B273" s="296"/>
      <c r="C273" s="126" t="s">
        <v>768</v>
      </c>
      <c r="D273" s="297">
        <f>SUM(D274:D278)</f>
        <v>305.34</v>
      </c>
      <c r="E273" s="297">
        <f t="shared" ref="E273:AP273" si="137">SUM(E274:E278)</f>
        <v>0</v>
      </c>
      <c r="F273" s="297">
        <f t="shared" si="137"/>
        <v>0</v>
      </c>
      <c r="G273" s="297">
        <f t="shared" si="137"/>
        <v>0</v>
      </c>
      <c r="H273" s="297">
        <f t="shared" si="137"/>
        <v>0</v>
      </c>
      <c r="I273" s="297">
        <f t="shared" si="137"/>
        <v>0</v>
      </c>
      <c r="J273" s="297">
        <f t="shared" si="137"/>
        <v>0</v>
      </c>
      <c r="K273" s="297">
        <f t="shared" si="137"/>
        <v>0</v>
      </c>
      <c r="L273" s="297">
        <f t="shared" si="137"/>
        <v>0</v>
      </c>
      <c r="M273" s="297">
        <f t="shared" si="137"/>
        <v>0</v>
      </c>
      <c r="N273" s="297">
        <f t="shared" si="137"/>
        <v>0</v>
      </c>
      <c r="O273" s="297">
        <f t="shared" si="137"/>
        <v>0</v>
      </c>
      <c r="P273" s="297">
        <f t="shared" si="137"/>
        <v>0</v>
      </c>
      <c r="Q273" s="297">
        <f t="shared" si="137"/>
        <v>0</v>
      </c>
      <c r="R273" s="297">
        <f t="shared" si="137"/>
        <v>0</v>
      </c>
      <c r="S273" s="297">
        <f t="shared" si="137"/>
        <v>0</v>
      </c>
      <c r="T273" s="297">
        <f t="shared" si="137"/>
        <v>0</v>
      </c>
      <c r="U273" s="297">
        <f t="shared" si="137"/>
        <v>0</v>
      </c>
      <c r="V273" s="297">
        <f t="shared" si="137"/>
        <v>0</v>
      </c>
      <c r="W273" s="297">
        <f t="shared" si="137"/>
        <v>0</v>
      </c>
      <c r="X273" s="297">
        <f t="shared" si="137"/>
        <v>12.5</v>
      </c>
      <c r="Y273" s="297">
        <f t="shared" si="137"/>
        <v>292.84</v>
      </c>
      <c r="Z273" s="297">
        <f t="shared" si="137"/>
        <v>0</v>
      </c>
      <c r="AA273" s="297">
        <f t="shared" si="137"/>
        <v>0</v>
      </c>
      <c r="AB273" s="297">
        <f t="shared" si="137"/>
        <v>0</v>
      </c>
      <c r="AC273" s="297">
        <f t="shared" si="137"/>
        <v>0</v>
      </c>
      <c r="AD273" s="297">
        <f t="shared" si="137"/>
        <v>0</v>
      </c>
      <c r="AE273" s="297">
        <f t="shared" si="137"/>
        <v>0</v>
      </c>
      <c r="AF273" s="297">
        <f t="shared" si="137"/>
        <v>0</v>
      </c>
      <c r="AG273" s="297">
        <f t="shared" si="137"/>
        <v>0</v>
      </c>
      <c r="AH273" s="297">
        <f t="shared" si="137"/>
        <v>0</v>
      </c>
      <c r="AI273" s="297">
        <f t="shared" si="137"/>
        <v>305.34</v>
      </c>
      <c r="AJ273" s="297">
        <f t="shared" si="137"/>
        <v>0</v>
      </c>
      <c r="AK273" s="297">
        <f t="shared" si="137"/>
        <v>0</v>
      </c>
      <c r="AL273" s="297">
        <f t="shared" si="137"/>
        <v>305.34</v>
      </c>
      <c r="AM273" s="297">
        <f t="shared" si="137"/>
        <v>53</v>
      </c>
      <c r="AN273" s="297">
        <f t="shared" si="137"/>
        <v>56</v>
      </c>
      <c r="AO273" s="297">
        <f t="shared" si="137"/>
        <v>60.71</v>
      </c>
      <c r="AP273" s="297">
        <f t="shared" si="137"/>
        <v>475.05</v>
      </c>
    </row>
    <row r="274" ht="14" customHeight="1" spans="1:42">
      <c r="A274" s="339"/>
      <c r="B274" s="296"/>
      <c r="C274" s="126" t="s">
        <v>769</v>
      </c>
      <c r="D274" s="297">
        <f t="shared" ref="D274:D278" si="138">Q274+T274+AI274+AJ274+AK274</f>
        <v>292.84</v>
      </c>
      <c r="E274" s="298"/>
      <c r="F274" s="298"/>
      <c r="G274" s="298"/>
      <c r="H274" s="298"/>
      <c r="I274" s="298"/>
      <c r="J274" s="298"/>
      <c r="K274" s="298"/>
      <c r="L274" s="298"/>
      <c r="M274" s="298"/>
      <c r="N274" s="298"/>
      <c r="O274" s="298"/>
      <c r="P274" s="298"/>
      <c r="Q274" s="316">
        <f t="shared" ref="Q274:Q278" si="139">SUM(E274:P274)</f>
        <v>0</v>
      </c>
      <c r="R274" s="298"/>
      <c r="S274" s="298"/>
      <c r="T274" s="316">
        <f t="shared" ref="T274:T278" si="140">SUM(R274:S274)</f>
        <v>0</v>
      </c>
      <c r="U274" s="298"/>
      <c r="V274" s="298"/>
      <c r="W274" s="298"/>
      <c r="X274" s="298"/>
      <c r="Y274" s="298">
        <v>292.84</v>
      </c>
      <c r="Z274" s="298"/>
      <c r="AA274" s="298"/>
      <c r="AB274" s="298"/>
      <c r="AC274" s="298"/>
      <c r="AD274" s="298"/>
      <c r="AE274" s="298"/>
      <c r="AF274" s="298"/>
      <c r="AG274" s="298"/>
      <c r="AH274" s="298"/>
      <c r="AI274" s="316">
        <f t="shared" ref="AI274:AI278" si="141">SUM(V274:AH274)</f>
        <v>292.84</v>
      </c>
      <c r="AJ274" s="316"/>
      <c r="AK274" s="298"/>
      <c r="AL274" s="297">
        <f t="shared" ref="AL274:AL278" si="142">Q274+T274+U274+AI274+AJ274+AK274</f>
        <v>292.84</v>
      </c>
      <c r="AM274" s="332">
        <v>49</v>
      </c>
      <c r="AN274" s="332"/>
      <c r="AO274" s="332"/>
      <c r="AP274" s="332">
        <f t="shared" si="136"/>
        <v>341.84</v>
      </c>
    </row>
    <row r="275" ht="14" customHeight="1" spans="1:42">
      <c r="A275" s="339"/>
      <c r="B275" s="296"/>
      <c r="C275" s="126" t="s">
        <v>770</v>
      </c>
      <c r="D275" s="297">
        <f t="shared" si="138"/>
        <v>0</v>
      </c>
      <c r="E275" s="298"/>
      <c r="F275" s="298"/>
      <c r="G275" s="298"/>
      <c r="H275" s="298"/>
      <c r="I275" s="298"/>
      <c r="J275" s="298"/>
      <c r="K275" s="298"/>
      <c r="L275" s="298"/>
      <c r="M275" s="298"/>
      <c r="N275" s="298"/>
      <c r="O275" s="298"/>
      <c r="P275" s="298"/>
      <c r="Q275" s="316">
        <f t="shared" si="139"/>
        <v>0</v>
      </c>
      <c r="R275" s="298"/>
      <c r="S275" s="298"/>
      <c r="T275" s="316">
        <f t="shared" si="140"/>
        <v>0</v>
      </c>
      <c r="U275" s="298"/>
      <c r="V275" s="298"/>
      <c r="W275" s="298"/>
      <c r="X275" s="298"/>
      <c r="Y275" s="298"/>
      <c r="Z275" s="298"/>
      <c r="AA275" s="298"/>
      <c r="AB275" s="298"/>
      <c r="AC275" s="298"/>
      <c r="AD275" s="298"/>
      <c r="AE275" s="298"/>
      <c r="AF275" s="298"/>
      <c r="AG275" s="298"/>
      <c r="AH275" s="298"/>
      <c r="AI275" s="316">
        <f t="shared" si="141"/>
        <v>0</v>
      </c>
      <c r="AJ275" s="316"/>
      <c r="AK275" s="298"/>
      <c r="AL275" s="297">
        <f t="shared" si="142"/>
        <v>0</v>
      </c>
      <c r="AM275" s="332">
        <v>4</v>
      </c>
      <c r="AN275" s="332">
        <v>53</v>
      </c>
      <c r="AO275" s="332">
        <v>39</v>
      </c>
      <c r="AP275" s="332">
        <f t="shared" si="136"/>
        <v>96</v>
      </c>
    </row>
    <row r="276" ht="14" customHeight="1" spans="1:42">
      <c r="A276" s="339"/>
      <c r="B276" s="296"/>
      <c r="C276" s="126" t="s">
        <v>771</v>
      </c>
      <c r="D276" s="297">
        <f t="shared" si="138"/>
        <v>0</v>
      </c>
      <c r="E276" s="298"/>
      <c r="F276" s="298"/>
      <c r="G276" s="298"/>
      <c r="H276" s="298"/>
      <c r="I276" s="298"/>
      <c r="J276" s="298"/>
      <c r="K276" s="298"/>
      <c r="L276" s="298"/>
      <c r="M276" s="298"/>
      <c r="N276" s="298"/>
      <c r="O276" s="298"/>
      <c r="P276" s="298"/>
      <c r="Q276" s="316">
        <f t="shared" si="139"/>
        <v>0</v>
      </c>
      <c r="R276" s="298"/>
      <c r="S276" s="298"/>
      <c r="T276" s="316">
        <f t="shared" si="140"/>
        <v>0</v>
      </c>
      <c r="U276" s="298"/>
      <c r="V276" s="298"/>
      <c r="W276" s="298"/>
      <c r="X276" s="298"/>
      <c r="Y276" s="298"/>
      <c r="Z276" s="298"/>
      <c r="AA276" s="298"/>
      <c r="AB276" s="298"/>
      <c r="AC276" s="298"/>
      <c r="AD276" s="298"/>
      <c r="AE276" s="298"/>
      <c r="AF276" s="298"/>
      <c r="AG276" s="298"/>
      <c r="AH276" s="298"/>
      <c r="AI276" s="316">
        <f t="shared" si="141"/>
        <v>0</v>
      </c>
      <c r="AJ276" s="316"/>
      <c r="AK276" s="298"/>
      <c r="AL276" s="297">
        <f t="shared" si="142"/>
        <v>0</v>
      </c>
      <c r="AM276" s="332"/>
      <c r="AN276" s="332">
        <v>3</v>
      </c>
      <c r="AO276" s="332">
        <v>2</v>
      </c>
      <c r="AP276" s="332">
        <f t="shared" si="136"/>
        <v>5</v>
      </c>
    </row>
    <row r="277" ht="14" customHeight="1" spans="1:42">
      <c r="A277" s="339"/>
      <c r="B277" s="296"/>
      <c r="C277" s="126" t="s">
        <v>772</v>
      </c>
      <c r="D277" s="297">
        <f t="shared" si="138"/>
        <v>0</v>
      </c>
      <c r="E277" s="298"/>
      <c r="F277" s="298"/>
      <c r="G277" s="298"/>
      <c r="H277" s="298"/>
      <c r="I277" s="298"/>
      <c r="J277" s="298"/>
      <c r="K277" s="298"/>
      <c r="L277" s="298"/>
      <c r="M277" s="298"/>
      <c r="N277" s="298"/>
      <c r="O277" s="298"/>
      <c r="P277" s="298"/>
      <c r="Q277" s="316">
        <f t="shared" si="139"/>
        <v>0</v>
      </c>
      <c r="R277" s="298"/>
      <c r="S277" s="298"/>
      <c r="T277" s="316">
        <f t="shared" si="140"/>
        <v>0</v>
      </c>
      <c r="U277" s="298"/>
      <c r="V277" s="298"/>
      <c r="W277" s="298"/>
      <c r="X277" s="298"/>
      <c r="Y277" s="298"/>
      <c r="Z277" s="298"/>
      <c r="AA277" s="298"/>
      <c r="AB277" s="298"/>
      <c r="AC277" s="298"/>
      <c r="AD277" s="298"/>
      <c r="AE277" s="298"/>
      <c r="AF277" s="298"/>
      <c r="AG277" s="298"/>
      <c r="AH277" s="298"/>
      <c r="AI277" s="316">
        <f t="shared" si="141"/>
        <v>0</v>
      </c>
      <c r="AJ277" s="316"/>
      <c r="AK277" s="298"/>
      <c r="AL277" s="297">
        <f t="shared" si="142"/>
        <v>0</v>
      </c>
      <c r="AM277" s="332"/>
      <c r="AN277" s="332"/>
      <c r="AO277" s="332">
        <v>3.71</v>
      </c>
      <c r="AP277" s="332">
        <f t="shared" si="136"/>
        <v>3.71</v>
      </c>
    </row>
    <row r="278" ht="14" customHeight="1" spans="1:42">
      <c r="A278" s="339"/>
      <c r="B278" s="296"/>
      <c r="C278" s="126" t="s">
        <v>773</v>
      </c>
      <c r="D278" s="297">
        <f t="shared" si="138"/>
        <v>12.5</v>
      </c>
      <c r="E278" s="298"/>
      <c r="F278" s="298"/>
      <c r="G278" s="298"/>
      <c r="H278" s="298"/>
      <c r="I278" s="298"/>
      <c r="J278" s="298"/>
      <c r="K278" s="298"/>
      <c r="L278" s="298"/>
      <c r="M278" s="298"/>
      <c r="N278" s="298"/>
      <c r="O278" s="298"/>
      <c r="P278" s="298"/>
      <c r="Q278" s="316">
        <f t="shared" si="139"/>
        <v>0</v>
      </c>
      <c r="R278" s="298"/>
      <c r="S278" s="298"/>
      <c r="T278" s="316">
        <f t="shared" si="140"/>
        <v>0</v>
      </c>
      <c r="U278" s="298"/>
      <c r="V278" s="298"/>
      <c r="W278" s="298"/>
      <c r="X278" s="298">
        <v>12.5</v>
      </c>
      <c r="Y278" s="298"/>
      <c r="Z278" s="298"/>
      <c r="AA278" s="298"/>
      <c r="AB278" s="298"/>
      <c r="AC278" s="298"/>
      <c r="AD278" s="298"/>
      <c r="AE278" s="298"/>
      <c r="AF278" s="298"/>
      <c r="AG278" s="298"/>
      <c r="AH278" s="298"/>
      <c r="AI278" s="316">
        <f t="shared" si="141"/>
        <v>12.5</v>
      </c>
      <c r="AJ278" s="316"/>
      <c r="AK278" s="298"/>
      <c r="AL278" s="297">
        <f t="shared" si="142"/>
        <v>12.5</v>
      </c>
      <c r="AM278" s="332"/>
      <c r="AN278" s="332"/>
      <c r="AO278" s="332">
        <v>16</v>
      </c>
      <c r="AP278" s="332">
        <f t="shared" si="136"/>
        <v>28.5</v>
      </c>
    </row>
    <row r="279" ht="14" customHeight="1" spans="1:42">
      <c r="A279" s="339"/>
      <c r="B279" s="296"/>
      <c r="C279" s="126" t="s">
        <v>774</v>
      </c>
      <c r="D279" s="297">
        <f>SUM(D280:D285)</f>
        <v>188.45</v>
      </c>
      <c r="E279" s="297">
        <f t="shared" ref="E279:AP279" si="143">SUM(E280:E285)</f>
        <v>33.12</v>
      </c>
      <c r="F279" s="297">
        <f t="shared" si="143"/>
        <v>0</v>
      </c>
      <c r="G279" s="297">
        <f t="shared" si="143"/>
        <v>6.45</v>
      </c>
      <c r="H279" s="297">
        <f t="shared" si="143"/>
        <v>0</v>
      </c>
      <c r="I279" s="297">
        <f t="shared" si="143"/>
        <v>2.08</v>
      </c>
      <c r="J279" s="297">
        <f t="shared" si="143"/>
        <v>0.16</v>
      </c>
      <c r="K279" s="297">
        <f t="shared" si="143"/>
        <v>0.1</v>
      </c>
      <c r="L279" s="297">
        <f t="shared" si="143"/>
        <v>0</v>
      </c>
      <c r="M279" s="297">
        <f t="shared" si="143"/>
        <v>0</v>
      </c>
      <c r="N279" s="297">
        <f t="shared" si="143"/>
        <v>0</v>
      </c>
      <c r="O279" s="297">
        <f t="shared" si="143"/>
        <v>0</v>
      </c>
      <c r="P279" s="297">
        <f t="shared" si="143"/>
        <v>0</v>
      </c>
      <c r="Q279" s="297">
        <f t="shared" si="143"/>
        <v>41.91</v>
      </c>
      <c r="R279" s="297">
        <f t="shared" si="143"/>
        <v>4.94</v>
      </c>
      <c r="S279" s="297">
        <f t="shared" si="143"/>
        <v>0</v>
      </c>
      <c r="T279" s="297">
        <f t="shared" si="143"/>
        <v>4.94</v>
      </c>
      <c r="U279" s="297">
        <f t="shared" si="143"/>
        <v>0</v>
      </c>
      <c r="V279" s="297">
        <f t="shared" si="143"/>
        <v>0</v>
      </c>
      <c r="W279" s="297">
        <f t="shared" si="143"/>
        <v>0</v>
      </c>
      <c r="X279" s="297">
        <f t="shared" si="143"/>
        <v>0</v>
      </c>
      <c r="Y279" s="297">
        <f t="shared" si="143"/>
        <v>141.6</v>
      </c>
      <c r="Z279" s="297">
        <f t="shared" si="143"/>
        <v>0</v>
      </c>
      <c r="AA279" s="297">
        <f t="shared" si="143"/>
        <v>0</v>
      </c>
      <c r="AB279" s="297">
        <f t="shared" si="143"/>
        <v>0</v>
      </c>
      <c r="AC279" s="297">
        <f t="shared" si="143"/>
        <v>0</v>
      </c>
      <c r="AD279" s="297">
        <f t="shared" si="143"/>
        <v>0</v>
      </c>
      <c r="AE279" s="297">
        <f t="shared" si="143"/>
        <v>0</v>
      </c>
      <c r="AF279" s="297">
        <f t="shared" si="143"/>
        <v>0</v>
      </c>
      <c r="AG279" s="297">
        <f t="shared" si="143"/>
        <v>0</v>
      </c>
      <c r="AH279" s="297">
        <f t="shared" si="143"/>
        <v>0</v>
      </c>
      <c r="AI279" s="297">
        <f t="shared" si="143"/>
        <v>141.6</v>
      </c>
      <c r="AJ279" s="297">
        <f t="shared" si="143"/>
        <v>0</v>
      </c>
      <c r="AK279" s="297">
        <f t="shared" si="143"/>
        <v>0</v>
      </c>
      <c r="AL279" s="297">
        <f t="shared" si="143"/>
        <v>188.45</v>
      </c>
      <c r="AM279" s="297">
        <f t="shared" si="143"/>
        <v>0</v>
      </c>
      <c r="AN279" s="297">
        <f t="shared" si="143"/>
        <v>49</v>
      </c>
      <c r="AO279" s="297">
        <f t="shared" si="143"/>
        <v>37.22</v>
      </c>
      <c r="AP279" s="297">
        <f t="shared" si="143"/>
        <v>274.67</v>
      </c>
    </row>
    <row r="280" ht="14" customHeight="1" spans="1:42">
      <c r="A280" s="339"/>
      <c r="B280" s="296"/>
      <c r="C280" s="126" t="s">
        <v>775</v>
      </c>
      <c r="D280" s="297">
        <f t="shared" ref="D280:D285" si="144">Q280+T280+AI280+AJ280+AK280</f>
        <v>0</v>
      </c>
      <c r="E280" s="298"/>
      <c r="F280" s="298"/>
      <c r="G280" s="298"/>
      <c r="H280" s="298"/>
      <c r="I280" s="298"/>
      <c r="J280" s="298"/>
      <c r="K280" s="298"/>
      <c r="L280" s="298"/>
      <c r="M280" s="298"/>
      <c r="N280" s="298"/>
      <c r="O280" s="298"/>
      <c r="P280" s="298"/>
      <c r="Q280" s="316">
        <f t="shared" ref="Q280:Q285" si="145">SUM(E280:P280)</f>
        <v>0</v>
      </c>
      <c r="R280" s="298"/>
      <c r="S280" s="298"/>
      <c r="T280" s="316">
        <f t="shared" ref="T280:T285" si="146">SUM(R280:S280)</f>
        <v>0</v>
      </c>
      <c r="U280" s="298"/>
      <c r="V280" s="298"/>
      <c r="W280" s="298"/>
      <c r="X280" s="298"/>
      <c r="Y280" s="298"/>
      <c r="Z280" s="298"/>
      <c r="AA280" s="298"/>
      <c r="AB280" s="298"/>
      <c r="AC280" s="298"/>
      <c r="AD280" s="298"/>
      <c r="AE280" s="298"/>
      <c r="AF280" s="298"/>
      <c r="AG280" s="298"/>
      <c r="AH280" s="298"/>
      <c r="AI280" s="316">
        <f t="shared" ref="AI280:AI285" si="147">SUM(V280:AH280)</f>
        <v>0</v>
      </c>
      <c r="AJ280" s="316"/>
      <c r="AK280" s="298"/>
      <c r="AL280" s="297">
        <f t="shared" ref="AL280:AL285" si="148">Q280+T280+U280+AI280+AJ280+AK280</f>
        <v>0</v>
      </c>
      <c r="AM280" s="332"/>
      <c r="AN280" s="332">
        <v>32</v>
      </c>
      <c r="AO280" s="332"/>
      <c r="AP280" s="332">
        <f t="shared" si="136"/>
        <v>32</v>
      </c>
    </row>
    <row r="281" ht="14" customHeight="1" spans="1:42">
      <c r="A281" s="339"/>
      <c r="B281" s="296"/>
      <c r="C281" s="126" t="s">
        <v>776</v>
      </c>
      <c r="D281" s="297">
        <f t="shared" si="144"/>
        <v>141.6</v>
      </c>
      <c r="E281" s="298"/>
      <c r="F281" s="298"/>
      <c r="G281" s="298"/>
      <c r="H281" s="298"/>
      <c r="I281" s="298"/>
      <c r="J281" s="298"/>
      <c r="K281" s="298"/>
      <c r="L281" s="298"/>
      <c r="M281" s="298"/>
      <c r="N281" s="298"/>
      <c r="O281" s="298"/>
      <c r="P281" s="298"/>
      <c r="Q281" s="316">
        <f t="shared" si="145"/>
        <v>0</v>
      </c>
      <c r="R281" s="298"/>
      <c r="S281" s="298"/>
      <c r="T281" s="316">
        <f t="shared" si="146"/>
        <v>0</v>
      </c>
      <c r="U281" s="298"/>
      <c r="V281" s="298"/>
      <c r="W281" s="298"/>
      <c r="X281" s="298"/>
      <c r="Y281" s="298">
        <v>141.6</v>
      </c>
      <c r="Z281" s="298"/>
      <c r="AA281" s="298"/>
      <c r="AB281" s="298"/>
      <c r="AC281" s="298"/>
      <c r="AD281" s="298"/>
      <c r="AE281" s="298"/>
      <c r="AF281" s="298"/>
      <c r="AG281" s="298"/>
      <c r="AH281" s="298"/>
      <c r="AI281" s="316">
        <f t="shared" si="147"/>
        <v>141.6</v>
      </c>
      <c r="AJ281" s="316"/>
      <c r="AK281" s="298"/>
      <c r="AL281" s="297">
        <f t="shared" si="148"/>
        <v>141.6</v>
      </c>
      <c r="AM281" s="332"/>
      <c r="AN281" s="332">
        <v>17</v>
      </c>
      <c r="AO281" s="332">
        <v>37.22</v>
      </c>
      <c r="AP281" s="332">
        <f t="shared" si="136"/>
        <v>195.82</v>
      </c>
    </row>
    <row r="282" ht="14" customHeight="1" spans="1:42">
      <c r="A282" s="339"/>
      <c r="B282" s="296"/>
      <c r="C282" s="126" t="s">
        <v>777</v>
      </c>
      <c r="D282" s="297">
        <f t="shared" si="144"/>
        <v>0</v>
      </c>
      <c r="E282" s="298"/>
      <c r="F282" s="298"/>
      <c r="G282" s="298"/>
      <c r="H282" s="298"/>
      <c r="I282" s="298"/>
      <c r="J282" s="298"/>
      <c r="K282" s="298"/>
      <c r="L282" s="298"/>
      <c r="M282" s="298"/>
      <c r="N282" s="298"/>
      <c r="O282" s="298"/>
      <c r="P282" s="298"/>
      <c r="Q282" s="316">
        <f t="shared" si="145"/>
        <v>0</v>
      </c>
      <c r="R282" s="298"/>
      <c r="S282" s="298"/>
      <c r="T282" s="316">
        <f t="shared" si="146"/>
        <v>0</v>
      </c>
      <c r="U282" s="298"/>
      <c r="V282" s="298"/>
      <c r="W282" s="298"/>
      <c r="X282" s="298"/>
      <c r="Y282" s="298"/>
      <c r="Z282" s="298"/>
      <c r="AA282" s="298"/>
      <c r="AB282" s="298"/>
      <c r="AC282" s="298"/>
      <c r="AD282" s="298"/>
      <c r="AE282" s="298"/>
      <c r="AF282" s="298"/>
      <c r="AG282" s="298"/>
      <c r="AH282" s="298"/>
      <c r="AI282" s="316">
        <f t="shared" si="147"/>
        <v>0</v>
      </c>
      <c r="AJ282" s="316"/>
      <c r="AK282" s="298"/>
      <c r="AL282" s="297">
        <f t="shared" si="148"/>
        <v>0</v>
      </c>
      <c r="AM282" s="332"/>
      <c r="AN282" s="332"/>
      <c r="AO282" s="332"/>
      <c r="AP282" s="332">
        <f t="shared" si="136"/>
        <v>0</v>
      </c>
    </row>
    <row r="283" ht="14" customHeight="1" spans="1:42">
      <c r="A283" s="339"/>
      <c r="B283" s="296"/>
      <c r="C283" s="126" t="s">
        <v>778</v>
      </c>
      <c r="D283" s="297">
        <f t="shared" si="144"/>
        <v>46.85</v>
      </c>
      <c r="E283" s="298">
        <v>33.12</v>
      </c>
      <c r="F283" s="298"/>
      <c r="G283" s="298">
        <v>6.45</v>
      </c>
      <c r="H283" s="298"/>
      <c r="I283" s="298">
        <v>2.08</v>
      </c>
      <c r="J283" s="298">
        <v>0.16</v>
      </c>
      <c r="K283" s="298">
        <v>0.1</v>
      </c>
      <c r="L283" s="298"/>
      <c r="M283" s="298"/>
      <c r="N283" s="298"/>
      <c r="O283" s="298"/>
      <c r="P283" s="298"/>
      <c r="Q283" s="316">
        <f t="shared" si="145"/>
        <v>41.91</v>
      </c>
      <c r="R283" s="298">
        <v>4.94</v>
      </c>
      <c r="S283" s="298"/>
      <c r="T283" s="316">
        <f t="shared" si="146"/>
        <v>4.94</v>
      </c>
      <c r="U283" s="298"/>
      <c r="V283" s="298"/>
      <c r="W283" s="298"/>
      <c r="X283" s="298"/>
      <c r="Y283" s="298"/>
      <c r="Z283" s="298"/>
      <c r="AA283" s="298"/>
      <c r="AB283" s="298"/>
      <c r="AC283" s="298"/>
      <c r="AD283" s="298"/>
      <c r="AE283" s="298"/>
      <c r="AF283" s="298"/>
      <c r="AG283" s="298"/>
      <c r="AH283" s="298"/>
      <c r="AI283" s="316">
        <f t="shared" si="147"/>
        <v>0</v>
      </c>
      <c r="AJ283" s="316"/>
      <c r="AK283" s="298"/>
      <c r="AL283" s="297">
        <f t="shared" si="148"/>
        <v>46.85</v>
      </c>
      <c r="AM283" s="332"/>
      <c r="AN283" s="332"/>
      <c r="AO283" s="332"/>
      <c r="AP283" s="332">
        <f t="shared" si="136"/>
        <v>46.85</v>
      </c>
    </row>
    <row r="284" ht="14" customHeight="1" spans="1:42">
      <c r="A284" s="339"/>
      <c r="B284" s="296"/>
      <c r="C284" s="126" t="s">
        <v>779</v>
      </c>
      <c r="D284" s="297">
        <f t="shared" si="144"/>
        <v>0</v>
      </c>
      <c r="E284" s="298"/>
      <c r="F284" s="298"/>
      <c r="G284" s="298"/>
      <c r="H284" s="298"/>
      <c r="I284" s="298"/>
      <c r="J284" s="298"/>
      <c r="K284" s="298"/>
      <c r="L284" s="298"/>
      <c r="M284" s="298"/>
      <c r="N284" s="298"/>
      <c r="O284" s="298"/>
      <c r="P284" s="298"/>
      <c r="Q284" s="316">
        <f t="shared" si="145"/>
        <v>0</v>
      </c>
      <c r="R284" s="298"/>
      <c r="S284" s="298"/>
      <c r="T284" s="316">
        <f t="shared" si="146"/>
        <v>0</v>
      </c>
      <c r="U284" s="298"/>
      <c r="V284" s="298"/>
      <c r="W284" s="298"/>
      <c r="X284" s="298"/>
      <c r="Y284" s="298"/>
      <c r="Z284" s="298"/>
      <c r="AA284" s="298"/>
      <c r="AB284" s="298"/>
      <c r="AC284" s="298"/>
      <c r="AD284" s="298"/>
      <c r="AE284" s="298"/>
      <c r="AF284" s="298"/>
      <c r="AG284" s="298"/>
      <c r="AH284" s="298"/>
      <c r="AI284" s="316">
        <f t="shared" si="147"/>
        <v>0</v>
      </c>
      <c r="AJ284" s="316"/>
      <c r="AK284" s="298"/>
      <c r="AL284" s="297">
        <f t="shared" si="148"/>
        <v>0</v>
      </c>
      <c r="AM284" s="332"/>
      <c r="AN284" s="332"/>
      <c r="AO284" s="332"/>
      <c r="AP284" s="332">
        <f t="shared" si="136"/>
        <v>0</v>
      </c>
    </row>
    <row r="285" ht="14" customHeight="1" spans="1:42">
      <c r="A285" s="339"/>
      <c r="B285" s="296"/>
      <c r="C285" s="126" t="s">
        <v>780</v>
      </c>
      <c r="D285" s="297">
        <f t="shared" si="144"/>
        <v>0</v>
      </c>
      <c r="E285" s="298"/>
      <c r="F285" s="298"/>
      <c r="G285" s="298"/>
      <c r="H285" s="298"/>
      <c r="I285" s="298"/>
      <c r="J285" s="298"/>
      <c r="K285" s="298"/>
      <c r="L285" s="298"/>
      <c r="M285" s="298"/>
      <c r="N285" s="298"/>
      <c r="O285" s="298"/>
      <c r="P285" s="298"/>
      <c r="Q285" s="316">
        <f t="shared" si="145"/>
        <v>0</v>
      </c>
      <c r="R285" s="298"/>
      <c r="S285" s="298"/>
      <c r="T285" s="316">
        <f t="shared" si="146"/>
        <v>0</v>
      </c>
      <c r="U285" s="298"/>
      <c r="V285" s="298"/>
      <c r="W285" s="298"/>
      <c r="X285" s="298"/>
      <c r="Y285" s="298"/>
      <c r="Z285" s="298"/>
      <c r="AA285" s="298"/>
      <c r="AB285" s="298"/>
      <c r="AC285" s="298"/>
      <c r="AD285" s="298"/>
      <c r="AE285" s="298"/>
      <c r="AF285" s="298"/>
      <c r="AG285" s="298"/>
      <c r="AH285" s="298"/>
      <c r="AI285" s="316">
        <f t="shared" si="147"/>
        <v>0</v>
      </c>
      <c r="AJ285" s="316"/>
      <c r="AK285" s="298"/>
      <c r="AL285" s="297">
        <f t="shared" si="148"/>
        <v>0</v>
      </c>
      <c r="AM285" s="332"/>
      <c r="AN285" s="332"/>
      <c r="AO285" s="332"/>
      <c r="AP285" s="332">
        <f t="shared" si="136"/>
        <v>0</v>
      </c>
    </row>
    <row r="286" ht="14" customHeight="1" spans="1:42">
      <c r="A286" s="339"/>
      <c r="B286" s="296"/>
      <c r="C286" s="126" t="s">
        <v>781</v>
      </c>
      <c r="D286" s="297">
        <f t="shared" ref="D286:AP286" si="149">SUM(D287:D291)</f>
        <v>176.16</v>
      </c>
      <c r="E286" s="297">
        <f t="shared" si="149"/>
        <v>74.61</v>
      </c>
      <c r="F286" s="297">
        <f t="shared" si="149"/>
        <v>0</v>
      </c>
      <c r="G286" s="297">
        <f t="shared" si="149"/>
        <v>14.61</v>
      </c>
      <c r="H286" s="297">
        <f t="shared" si="149"/>
        <v>0</v>
      </c>
      <c r="I286" s="297">
        <f t="shared" si="149"/>
        <v>4.53</v>
      </c>
      <c r="J286" s="297">
        <f t="shared" si="149"/>
        <v>0</v>
      </c>
      <c r="K286" s="297">
        <f t="shared" si="149"/>
        <v>0.21</v>
      </c>
      <c r="L286" s="297">
        <f t="shared" si="149"/>
        <v>0</v>
      </c>
      <c r="M286" s="297">
        <f t="shared" si="149"/>
        <v>1.4</v>
      </c>
      <c r="N286" s="297">
        <f t="shared" si="149"/>
        <v>0</v>
      </c>
      <c r="O286" s="297">
        <f t="shared" si="149"/>
        <v>0</v>
      </c>
      <c r="P286" s="297">
        <f t="shared" si="149"/>
        <v>0</v>
      </c>
      <c r="Q286" s="297">
        <f t="shared" si="149"/>
        <v>95.36</v>
      </c>
      <c r="R286" s="297">
        <f t="shared" si="149"/>
        <v>10.8</v>
      </c>
      <c r="S286" s="297">
        <f t="shared" si="149"/>
        <v>2</v>
      </c>
      <c r="T286" s="297">
        <f t="shared" si="149"/>
        <v>12.8</v>
      </c>
      <c r="U286" s="297">
        <f t="shared" si="149"/>
        <v>0</v>
      </c>
      <c r="V286" s="297">
        <f t="shared" si="149"/>
        <v>0</v>
      </c>
      <c r="W286" s="297">
        <f t="shared" si="149"/>
        <v>0</v>
      </c>
      <c r="X286" s="297">
        <f t="shared" si="149"/>
        <v>35</v>
      </c>
      <c r="Y286" s="297">
        <f t="shared" si="149"/>
        <v>0</v>
      </c>
      <c r="Z286" s="297">
        <f t="shared" si="149"/>
        <v>0</v>
      </c>
      <c r="AA286" s="297">
        <f t="shared" si="149"/>
        <v>0</v>
      </c>
      <c r="AB286" s="297">
        <f t="shared" si="149"/>
        <v>0</v>
      </c>
      <c r="AC286" s="297">
        <f t="shared" si="149"/>
        <v>0</v>
      </c>
      <c r="AD286" s="297">
        <f t="shared" si="149"/>
        <v>33</v>
      </c>
      <c r="AE286" s="297">
        <f t="shared" si="149"/>
        <v>0</v>
      </c>
      <c r="AF286" s="297">
        <f t="shared" si="149"/>
        <v>0</v>
      </c>
      <c r="AG286" s="297">
        <f t="shared" si="149"/>
        <v>0</v>
      </c>
      <c r="AH286" s="297">
        <f t="shared" si="149"/>
        <v>0</v>
      </c>
      <c r="AI286" s="297">
        <f t="shared" si="149"/>
        <v>68</v>
      </c>
      <c r="AJ286" s="297">
        <f t="shared" si="149"/>
        <v>0</v>
      </c>
      <c r="AK286" s="297">
        <f t="shared" si="149"/>
        <v>0</v>
      </c>
      <c r="AL286" s="297">
        <f t="shared" si="149"/>
        <v>176.16</v>
      </c>
      <c r="AM286" s="297">
        <f t="shared" si="149"/>
        <v>0</v>
      </c>
      <c r="AN286" s="297">
        <f t="shared" si="149"/>
        <v>64.1</v>
      </c>
      <c r="AO286" s="297">
        <f t="shared" si="149"/>
        <v>24.13</v>
      </c>
      <c r="AP286" s="297">
        <f t="shared" si="149"/>
        <v>264.39</v>
      </c>
    </row>
    <row r="287" ht="14" customHeight="1" spans="1:42">
      <c r="A287" s="339"/>
      <c r="B287" s="296"/>
      <c r="C287" s="126" t="s">
        <v>453</v>
      </c>
      <c r="D287" s="297">
        <f t="shared" ref="D287:D291" si="150">Q287+T287+AI287+AJ287+AK287</f>
        <v>108.16</v>
      </c>
      <c r="E287" s="298">
        <v>74.61</v>
      </c>
      <c r="F287" s="298"/>
      <c r="G287" s="298">
        <v>14.61</v>
      </c>
      <c r="H287" s="298"/>
      <c r="I287" s="298">
        <v>4.53</v>
      </c>
      <c r="J287" s="298"/>
      <c r="K287" s="298">
        <v>0.21</v>
      </c>
      <c r="L287" s="298"/>
      <c r="M287" s="298">
        <v>1.4</v>
      </c>
      <c r="N287" s="298"/>
      <c r="O287" s="298"/>
      <c r="P287" s="298"/>
      <c r="Q287" s="316">
        <f t="shared" ref="Q287:Q291" si="151">SUM(E287:P287)</f>
        <v>95.36</v>
      </c>
      <c r="R287" s="298">
        <v>10.8</v>
      </c>
      <c r="S287" s="298">
        <v>2</v>
      </c>
      <c r="T287" s="316">
        <f t="shared" ref="T287:T291" si="152">SUM(R287:S287)</f>
        <v>12.8</v>
      </c>
      <c r="U287" s="298"/>
      <c r="V287" s="298"/>
      <c r="W287" s="298"/>
      <c r="X287" s="298"/>
      <c r="Y287" s="298"/>
      <c r="Z287" s="298"/>
      <c r="AA287" s="298"/>
      <c r="AB287" s="298"/>
      <c r="AC287" s="298"/>
      <c r="AD287" s="298"/>
      <c r="AE287" s="298"/>
      <c r="AF287" s="298"/>
      <c r="AG287" s="298"/>
      <c r="AH287" s="298"/>
      <c r="AI287" s="316">
        <f t="shared" ref="AI287:AI291" si="153">SUM(V287:AH287)</f>
        <v>0</v>
      </c>
      <c r="AJ287" s="316"/>
      <c r="AK287" s="298"/>
      <c r="AL287" s="297">
        <f t="shared" ref="AL287:AL291" si="154">Q287+T287+U287+AI287+AJ287+AK287</f>
        <v>108.16</v>
      </c>
      <c r="AM287" s="332"/>
      <c r="AN287" s="332"/>
      <c r="AO287" s="332"/>
      <c r="AP287" s="332">
        <f t="shared" si="136"/>
        <v>108.16</v>
      </c>
    </row>
    <row r="288" ht="14" customHeight="1" spans="1:42">
      <c r="A288" s="339"/>
      <c r="B288" s="296"/>
      <c r="C288" s="126" t="s">
        <v>782</v>
      </c>
      <c r="D288" s="297">
        <f t="shared" si="150"/>
        <v>17</v>
      </c>
      <c r="E288" s="298"/>
      <c r="F288" s="298"/>
      <c r="G288" s="298"/>
      <c r="H288" s="298"/>
      <c r="I288" s="298"/>
      <c r="J288" s="298"/>
      <c r="K288" s="298"/>
      <c r="L288" s="298"/>
      <c r="M288" s="298"/>
      <c r="N288" s="298"/>
      <c r="O288" s="298"/>
      <c r="P288" s="298"/>
      <c r="Q288" s="316">
        <f t="shared" si="151"/>
        <v>0</v>
      </c>
      <c r="R288" s="298"/>
      <c r="S288" s="298"/>
      <c r="T288" s="316">
        <f t="shared" si="152"/>
        <v>0</v>
      </c>
      <c r="U288" s="298"/>
      <c r="V288" s="298"/>
      <c r="W288" s="298"/>
      <c r="X288" s="298">
        <v>17</v>
      </c>
      <c r="Y288" s="298"/>
      <c r="Z288" s="298"/>
      <c r="AA288" s="298"/>
      <c r="AB288" s="298"/>
      <c r="AC288" s="298"/>
      <c r="AD288" s="298"/>
      <c r="AE288" s="298"/>
      <c r="AF288" s="298"/>
      <c r="AG288" s="298"/>
      <c r="AH288" s="298"/>
      <c r="AI288" s="316">
        <f t="shared" si="153"/>
        <v>17</v>
      </c>
      <c r="AJ288" s="316"/>
      <c r="AK288" s="298"/>
      <c r="AL288" s="297">
        <f t="shared" si="154"/>
        <v>17</v>
      </c>
      <c r="AM288" s="332"/>
      <c r="AN288" s="332"/>
      <c r="AO288" s="332">
        <v>15</v>
      </c>
      <c r="AP288" s="332">
        <f t="shared" si="136"/>
        <v>32</v>
      </c>
    </row>
    <row r="289" ht="14" customHeight="1" spans="1:42">
      <c r="A289" s="339"/>
      <c r="B289" s="296"/>
      <c r="C289" s="126" t="s">
        <v>783</v>
      </c>
      <c r="D289" s="297">
        <f t="shared" si="150"/>
        <v>18</v>
      </c>
      <c r="E289" s="298"/>
      <c r="F289" s="298"/>
      <c r="G289" s="298"/>
      <c r="H289" s="298"/>
      <c r="I289" s="298"/>
      <c r="J289" s="298"/>
      <c r="K289" s="298"/>
      <c r="L289" s="298"/>
      <c r="M289" s="298"/>
      <c r="N289" s="298"/>
      <c r="O289" s="298"/>
      <c r="P289" s="298"/>
      <c r="Q289" s="316">
        <f t="shared" si="151"/>
        <v>0</v>
      </c>
      <c r="R289" s="298"/>
      <c r="S289" s="298"/>
      <c r="T289" s="316">
        <f t="shared" si="152"/>
        <v>0</v>
      </c>
      <c r="U289" s="298"/>
      <c r="V289" s="298"/>
      <c r="W289" s="298"/>
      <c r="X289" s="298">
        <v>18</v>
      </c>
      <c r="Y289" s="298"/>
      <c r="Z289" s="298"/>
      <c r="AA289" s="298"/>
      <c r="AB289" s="298"/>
      <c r="AC289" s="298"/>
      <c r="AD289" s="298"/>
      <c r="AE289" s="298"/>
      <c r="AF289" s="298"/>
      <c r="AG289" s="298"/>
      <c r="AH289" s="298"/>
      <c r="AI289" s="316">
        <f t="shared" si="153"/>
        <v>18</v>
      </c>
      <c r="AJ289" s="316"/>
      <c r="AK289" s="298"/>
      <c r="AL289" s="297">
        <f t="shared" si="154"/>
        <v>18</v>
      </c>
      <c r="AM289" s="332"/>
      <c r="AN289" s="332">
        <v>28</v>
      </c>
      <c r="AO289" s="332"/>
      <c r="AP289" s="332">
        <f t="shared" si="136"/>
        <v>46</v>
      </c>
    </row>
    <row r="290" ht="14" customHeight="1" spans="1:42">
      <c r="A290" s="339"/>
      <c r="B290" s="296"/>
      <c r="C290" s="126" t="s">
        <v>784</v>
      </c>
      <c r="D290" s="297">
        <f t="shared" si="150"/>
        <v>0</v>
      </c>
      <c r="E290" s="298"/>
      <c r="F290" s="298"/>
      <c r="G290" s="298"/>
      <c r="H290" s="298"/>
      <c r="I290" s="298"/>
      <c r="J290" s="298"/>
      <c r="K290" s="298"/>
      <c r="L290" s="298"/>
      <c r="M290" s="298"/>
      <c r="N290" s="298"/>
      <c r="O290" s="298"/>
      <c r="P290" s="298"/>
      <c r="Q290" s="316">
        <f t="shared" si="151"/>
        <v>0</v>
      </c>
      <c r="R290" s="298"/>
      <c r="S290" s="298"/>
      <c r="T290" s="316">
        <f t="shared" si="152"/>
        <v>0</v>
      </c>
      <c r="U290" s="298"/>
      <c r="V290" s="298"/>
      <c r="W290" s="298"/>
      <c r="X290" s="298"/>
      <c r="Y290" s="298"/>
      <c r="Z290" s="298"/>
      <c r="AA290" s="298"/>
      <c r="AB290" s="298"/>
      <c r="AC290" s="298"/>
      <c r="AD290" s="298"/>
      <c r="AE290" s="298"/>
      <c r="AF290" s="298"/>
      <c r="AG290" s="298"/>
      <c r="AH290" s="298"/>
      <c r="AI290" s="316">
        <f t="shared" si="153"/>
        <v>0</v>
      </c>
      <c r="AJ290" s="316"/>
      <c r="AK290" s="298"/>
      <c r="AL290" s="297">
        <f t="shared" si="154"/>
        <v>0</v>
      </c>
      <c r="AM290" s="332"/>
      <c r="AN290" s="332"/>
      <c r="AO290" s="332"/>
      <c r="AP290" s="332">
        <f t="shared" si="136"/>
        <v>0</v>
      </c>
    </row>
    <row r="291" ht="14" customHeight="1" spans="1:42">
      <c r="A291" s="339"/>
      <c r="B291" s="296"/>
      <c r="C291" s="126" t="s">
        <v>785</v>
      </c>
      <c r="D291" s="297">
        <f t="shared" si="150"/>
        <v>33</v>
      </c>
      <c r="E291" s="298"/>
      <c r="F291" s="298"/>
      <c r="G291" s="298"/>
      <c r="H291" s="298"/>
      <c r="I291" s="298"/>
      <c r="J291" s="298"/>
      <c r="K291" s="298"/>
      <c r="L291" s="298"/>
      <c r="M291" s="298"/>
      <c r="N291" s="298"/>
      <c r="O291" s="298"/>
      <c r="P291" s="298"/>
      <c r="Q291" s="316">
        <f t="shared" si="151"/>
        <v>0</v>
      </c>
      <c r="R291" s="298"/>
      <c r="S291" s="298"/>
      <c r="T291" s="316">
        <f t="shared" si="152"/>
        <v>0</v>
      </c>
      <c r="U291" s="298"/>
      <c r="V291" s="298"/>
      <c r="W291" s="298"/>
      <c r="X291" s="298"/>
      <c r="Y291" s="298"/>
      <c r="Z291" s="298"/>
      <c r="AA291" s="298"/>
      <c r="AB291" s="298"/>
      <c r="AC291" s="298"/>
      <c r="AD291" s="298">
        <v>33</v>
      </c>
      <c r="AE291" s="298"/>
      <c r="AF291" s="298"/>
      <c r="AG291" s="298"/>
      <c r="AH291" s="298"/>
      <c r="AI291" s="316">
        <f t="shared" si="153"/>
        <v>33</v>
      </c>
      <c r="AJ291" s="316"/>
      <c r="AK291" s="298"/>
      <c r="AL291" s="297">
        <f t="shared" si="154"/>
        <v>33</v>
      </c>
      <c r="AM291" s="332"/>
      <c r="AN291" s="332">
        <v>36.1</v>
      </c>
      <c r="AO291" s="332">
        <v>9.13</v>
      </c>
      <c r="AP291" s="332">
        <f t="shared" si="136"/>
        <v>78.23</v>
      </c>
    </row>
    <row r="292" ht="14" customHeight="1" spans="1:42">
      <c r="A292" s="339"/>
      <c r="B292" s="296"/>
      <c r="C292" s="126" t="s">
        <v>786</v>
      </c>
      <c r="D292" s="297">
        <f>SUM(D293:D296)</f>
        <v>1000</v>
      </c>
      <c r="E292" s="297">
        <f t="shared" ref="E292:AP292" si="155">SUM(E293:E296)</f>
        <v>0</v>
      </c>
      <c r="F292" s="297">
        <f t="shared" si="155"/>
        <v>0</v>
      </c>
      <c r="G292" s="297">
        <f t="shared" si="155"/>
        <v>0</v>
      </c>
      <c r="H292" s="297">
        <f t="shared" si="155"/>
        <v>0</v>
      </c>
      <c r="I292" s="297">
        <f t="shared" si="155"/>
        <v>0</v>
      </c>
      <c r="J292" s="297">
        <f t="shared" si="155"/>
        <v>0</v>
      </c>
      <c r="K292" s="297">
        <f t="shared" si="155"/>
        <v>0</v>
      </c>
      <c r="L292" s="297">
        <f t="shared" si="155"/>
        <v>0</v>
      </c>
      <c r="M292" s="297">
        <f t="shared" si="155"/>
        <v>0</v>
      </c>
      <c r="N292" s="297">
        <f t="shared" si="155"/>
        <v>0</v>
      </c>
      <c r="O292" s="297">
        <f t="shared" si="155"/>
        <v>0</v>
      </c>
      <c r="P292" s="297">
        <f t="shared" si="155"/>
        <v>0</v>
      </c>
      <c r="Q292" s="297">
        <f t="shared" si="155"/>
        <v>0</v>
      </c>
      <c r="R292" s="297">
        <f t="shared" si="155"/>
        <v>0</v>
      </c>
      <c r="S292" s="297">
        <f t="shared" si="155"/>
        <v>0</v>
      </c>
      <c r="T292" s="297">
        <f t="shared" si="155"/>
        <v>0</v>
      </c>
      <c r="U292" s="297">
        <f t="shared" si="155"/>
        <v>0</v>
      </c>
      <c r="V292" s="297">
        <f t="shared" si="155"/>
        <v>0</v>
      </c>
      <c r="W292" s="297">
        <f t="shared" si="155"/>
        <v>0</v>
      </c>
      <c r="X292" s="297">
        <f t="shared" si="155"/>
        <v>0</v>
      </c>
      <c r="Y292" s="297">
        <f t="shared" si="155"/>
        <v>0</v>
      </c>
      <c r="Z292" s="297">
        <f t="shared" si="155"/>
        <v>0</v>
      </c>
      <c r="AA292" s="297">
        <f t="shared" si="155"/>
        <v>0</v>
      </c>
      <c r="AB292" s="297">
        <f t="shared" si="155"/>
        <v>0</v>
      </c>
      <c r="AC292" s="297">
        <f t="shared" si="155"/>
        <v>0</v>
      </c>
      <c r="AD292" s="297">
        <f t="shared" si="155"/>
        <v>0</v>
      </c>
      <c r="AE292" s="297">
        <f t="shared" si="155"/>
        <v>1000</v>
      </c>
      <c r="AF292" s="297">
        <f t="shared" si="155"/>
        <v>0</v>
      </c>
      <c r="AG292" s="297">
        <f t="shared" si="155"/>
        <v>0</v>
      </c>
      <c r="AH292" s="297">
        <f t="shared" si="155"/>
        <v>0</v>
      </c>
      <c r="AI292" s="297">
        <f t="shared" si="155"/>
        <v>1000</v>
      </c>
      <c r="AJ292" s="297">
        <f t="shared" si="155"/>
        <v>0</v>
      </c>
      <c r="AK292" s="297">
        <f t="shared" si="155"/>
        <v>0</v>
      </c>
      <c r="AL292" s="297">
        <f t="shared" si="155"/>
        <v>1000</v>
      </c>
      <c r="AM292" s="297">
        <f t="shared" si="155"/>
        <v>0</v>
      </c>
      <c r="AN292" s="297">
        <f t="shared" si="155"/>
        <v>0</v>
      </c>
      <c r="AO292" s="297">
        <f t="shared" si="155"/>
        <v>586</v>
      </c>
      <c r="AP292" s="297">
        <f t="shared" si="155"/>
        <v>1586</v>
      </c>
    </row>
    <row r="293" ht="14" customHeight="1" spans="1:42">
      <c r="A293" s="339"/>
      <c r="B293" s="296"/>
      <c r="C293" s="126" t="s">
        <v>787</v>
      </c>
      <c r="D293" s="297">
        <f t="shared" ref="D293:D296" si="156">Q293+T293+AI293+AJ293+AK293</f>
        <v>0</v>
      </c>
      <c r="E293" s="298"/>
      <c r="F293" s="298"/>
      <c r="G293" s="298"/>
      <c r="H293" s="298"/>
      <c r="I293" s="298"/>
      <c r="J293" s="298"/>
      <c r="K293" s="298"/>
      <c r="L293" s="298"/>
      <c r="M293" s="298"/>
      <c r="N293" s="298"/>
      <c r="O293" s="298"/>
      <c r="P293" s="298"/>
      <c r="Q293" s="316">
        <f t="shared" ref="Q293:Q296" si="157">SUM(E293:P293)</f>
        <v>0</v>
      </c>
      <c r="R293" s="298"/>
      <c r="S293" s="298"/>
      <c r="T293" s="316">
        <f t="shared" ref="T293:T296" si="158">SUM(R293:S293)</f>
        <v>0</v>
      </c>
      <c r="U293" s="298"/>
      <c r="V293" s="298"/>
      <c r="W293" s="298"/>
      <c r="X293" s="298"/>
      <c r="Y293" s="298"/>
      <c r="Z293" s="298"/>
      <c r="AA293" s="298"/>
      <c r="AB293" s="298"/>
      <c r="AC293" s="298"/>
      <c r="AD293" s="298"/>
      <c r="AE293" s="298"/>
      <c r="AF293" s="298"/>
      <c r="AG293" s="298"/>
      <c r="AH293" s="298"/>
      <c r="AI293" s="316">
        <f t="shared" ref="AI293:AI296" si="159">SUM(V293:AH293)</f>
        <v>0</v>
      </c>
      <c r="AJ293" s="316"/>
      <c r="AK293" s="298"/>
      <c r="AL293" s="297">
        <f t="shared" ref="AL293:AL296" si="160">Q293+T293+U293+AI293+AJ293+AK293</f>
        <v>0</v>
      </c>
      <c r="AM293" s="332"/>
      <c r="AN293" s="332"/>
      <c r="AO293" s="332">
        <v>360</v>
      </c>
      <c r="AP293" s="332">
        <f t="shared" si="136"/>
        <v>360</v>
      </c>
    </row>
    <row r="294" ht="14" customHeight="1" spans="1:42">
      <c r="A294" s="339"/>
      <c r="B294" s="296"/>
      <c r="C294" s="126" t="s">
        <v>788</v>
      </c>
      <c r="D294" s="297">
        <f t="shared" si="156"/>
        <v>0</v>
      </c>
      <c r="E294" s="298"/>
      <c r="F294" s="298"/>
      <c r="G294" s="298"/>
      <c r="H294" s="298"/>
      <c r="I294" s="298"/>
      <c r="J294" s="298"/>
      <c r="K294" s="298"/>
      <c r="L294" s="298"/>
      <c r="M294" s="298"/>
      <c r="N294" s="298"/>
      <c r="O294" s="298"/>
      <c r="P294" s="298"/>
      <c r="Q294" s="316">
        <f t="shared" si="157"/>
        <v>0</v>
      </c>
      <c r="R294" s="298"/>
      <c r="S294" s="298"/>
      <c r="T294" s="316">
        <f t="shared" si="158"/>
        <v>0</v>
      </c>
      <c r="U294" s="298"/>
      <c r="V294" s="298"/>
      <c r="W294" s="298"/>
      <c r="X294" s="298"/>
      <c r="Y294" s="298"/>
      <c r="Z294" s="298"/>
      <c r="AA294" s="298"/>
      <c r="AB294" s="298"/>
      <c r="AC294" s="298"/>
      <c r="AD294" s="298"/>
      <c r="AE294" s="298"/>
      <c r="AF294" s="298"/>
      <c r="AG294" s="298"/>
      <c r="AH294" s="298"/>
      <c r="AI294" s="316">
        <f t="shared" si="159"/>
        <v>0</v>
      </c>
      <c r="AJ294" s="316"/>
      <c r="AK294" s="298"/>
      <c r="AL294" s="297">
        <f t="shared" si="160"/>
        <v>0</v>
      </c>
      <c r="AM294" s="332"/>
      <c r="AN294" s="332"/>
      <c r="AO294" s="332">
        <v>226</v>
      </c>
      <c r="AP294" s="332">
        <f t="shared" si="136"/>
        <v>226</v>
      </c>
    </row>
    <row r="295" ht="14" customHeight="1" spans="1:42">
      <c r="A295" s="339"/>
      <c r="B295" s="296"/>
      <c r="C295" s="126" t="s">
        <v>789</v>
      </c>
      <c r="D295" s="297">
        <f t="shared" si="156"/>
        <v>1000</v>
      </c>
      <c r="E295" s="298"/>
      <c r="F295" s="298"/>
      <c r="G295" s="298"/>
      <c r="H295" s="298"/>
      <c r="I295" s="298"/>
      <c r="J295" s="298"/>
      <c r="K295" s="298"/>
      <c r="L295" s="298"/>
      <c r="M295" s="298"/>
      <c r="N295" s="298"/>
      <c r="O295" s="298"/>
      <c r="P295" s="298"/>
      <c r="Q295" s="316">
        <f t="shared" si="157"/>
        <v>0</v>
      </c>
      <c r="R295" s="298"/>
      <c r="S295" s="298"/>
      <c r="T295" s="316">
        <f t="shared" si="158"/>
        <v>0</v>
      </c>
      <c r="U295" s="298"/>
      <c r="V295" s="298"/>
      <c r="W295" s="298"/>
      <c r="X295" s="298"/>
      <c r="Y295" s="298"/>
      <c r="Z295" s="298"/>
      <c r="AA295" s="298"/>
      <c r="AB295" s="298"/>
      <c r="AC295" s="298"/>
      <c r="AD295" s="298"/>
      <c r="AE295" s="298">
        <v>1000</v>
      </c>
      <c r="AF295" s="298"/>
      <c r="AG295" s="298"/>
      <c r="AH295" s="298"/>
      <c r="AI295" s="316">
        <f t="shared" si="159"/>
        <v>1000</v>
      </c>
      <c r="AJ295" s="316"/>
      <c r="AK295" s="298"/>
      <c r="AL295" s="297">
        <f t="shared" si="160"/>
        <v>1000</v>
      </c>
      <c r="AM295" s="332"/>
      <c r="AN295" s="332"/>
      <c r="AO295" s="332"/>
      <c r="AP295" s="332">
        <f t="shared" si="136"/>
        <v>1000</v>
      </c>
    </row>
    <row r="296" ht="14" customHeight="1" spans="1:42">
      <c r="A296" s="339"/>
      <c r="B296" s="296"/>
      <c r="C296" s="126" t="s">
        <v>790</v>
      </c>
      <c r="D296" s="297">
        <f t="shared" si="156"/>
        <v>0</v>
      </c>
      <c r="E296" s="298"/>
      <c r="F296" s="298"/>
      <c r="G296" s="298"/>
      <c r="H296" s="298"/>
      <c r="I296" s="298"/>
      <c r="J296" s="298"/>
      <c r="K296" s="298"/>
      <c r="L296" s="298"/>
      <c r="M296" s="298"/>
      <c r="N296" s="298"/>
      <c r="O296" s="298"/>
      <c r="P296" s="298"/>
      <c r="Q296" s="316">
        <f t="shared" si="157"/>
        <v>0</v>
      </c>
      <c r="R296" s="298"/>
      <c r="S296" s="298"/>
      <c r="T296" s="316">
        <f t="shared" si="158"/>
        <v>0</v>
      </c>
      <c r="U296" s="298"/>
      <c r="V296" s="298"/>
      <c r="W296" s="298"/>
      <c r="X296" s="298"/>
      <c r="Y296" s="298"/>
      <c r="Z296" s="298"/>
      <c r="AA296" s="298"/>
      <c r="AB296" s="298"/>
      <c r="AC296" s="298"/>
      <c r="AD296" s="298"/>
      <c r="AE296" s="298"/>
      <c r="AF296" s="298"/>
      <c r="AG296" s="298"/>
      <c r="AH296" s="298"/>
      <c r="AI296" s="316">
        <f t="shared" si="159"/>
        <v>0</v>
      </c>
      <c r="AJ296" s="316"/>
      <c r="AK296" s="298"/>
      <c r="AL296" s="297">
        <f t="shared" si="160"/>
        <v>0</v>
      </c>
      <c r="AM296" s="332"/>
      <c r="AN296" s="332"/>
      <c r="AO296" s="332"/>
      <c r="AP296" s="332">
        <f t="shared" si="136"/>
        <v>0</v>
      </c>
    </row>
    <row r="297" ht="14" customHeight="1" spans="1:42">
      <c r="A297" s="339"/>
      <c r="B297" s="296"/>
      <c r="C297" s="126" t="s">
        <v>791</v>
      </c>
      <c r="D297" s="297">
        <f>SUM(D298:D299)</f>
        <v>0</v>
      </c>
      <c r="E297" s="297">
        <f t="shared" ref="E297:AP297" si="161">SUM(E298:E299)</f>
        <v>0</v>
      </c>
      <c r="F297" s="297">
        <f t="shared" si="161"/>
        <v>0</v>
      </c>
      <c r="G297" s="297">
        <f t="shared" si="161"/>
        <v>0</v>
      </c>
      <c r="H297" s="297">
        <f t="shared" si="161"/>
        <v>0</v>
      </c>
      <c r="I297" s="297">
        <f t="shared" si="161"/>
        <v>0</v>
      </c>
      <c r="J297" s="297">
        <f t="shared" si="161"/>
        <v>0</v>
      </c>
      <c r="K297" s="297">
        <f t="shared" si="161"/>
        <v>0</v>
      </c>
      <c r="L297" s="297">
        <f t="shared" si="161"/>
        <v>0</v>
      </c>
      <c r="M297" s="297">
        <f t="shared" si="161"/>
        <v>0</v>
      </c>
      <c r="N297" s="297">
        <f t="shared" si="161"/>
        <v>0</v>
      </c>
      <c r="O297" s="297">
        <f t="shared" si="161"/>
        <v>0</v>
      </c>
      <c r="P297" s="297">
        <f t="shared" si="161"/>
        <v>0</v>
      </c>
      <c r="Q297" s="297">
        <f t="shared" si="161"/>
        <v>0</v>
      </c>
      <c r="R297" s="297">
        <f t="shared" si="161"/>
        <v>0</v>
      </c>
      <c r="S297" s="297">
        <f t="shared" si="161"/>
        <v>0</v>
      </c>
      <c r="T297" s="297">
        <f t="shared" si="161"/>
        <v>0</v>
      </c>
      <c r="U297" s="297">
        <f t="shared" si="161"/>
        <v>0</v>
      </c>
      <c r="V297" s="297">
        <f t="shared" si="161"/>
        <v>0</v>
      </c>
      <c r="W297" s="297">
        <f t="shared" si="161"/>
        <v>0</v>
      </c>
      <c r="X297" s="297">
        <f t="shared" si="161"/>
        <v>0</v>
      </c>
      <c r="Y297" s="297">
        <f t="shared" si="161"/>
        <v>0</v>
      </c>
      <c r="Z297" s="297">
        <f t="shared" si="161"/>
        <v>0</v>
      </c>
      <c r="AA297" s="297">
        <f t="shared" si="161"/>
        <v>0</v>
      </c>
      <c r="AB297" s="297">
        <f t="shared" si="161"/>
        <v>0</v>
      </c>
      <c r="AC297" s="297">
        <f t="shared" si="161"/>
        <v>0</v>
      </c>
      <c r="AD297" s="297">
        <f t="shared" si="161"/>
        <v>0</v>
      </c>
      <c r="AE297" s="297">
        <f t="shared" si="161"/>
        <v>0</v>
      </c>
      <c r="AF297" s="297">
        <f t="shared" si="161"/>
        <v>0</v>
      </c>
      <c r="AG297" s="297">
        <f t="shared" si="161"/>
        <v>0</v>
      </c>
      <c r="AH297" s="297">
        <f t="shared" si="161"/>
        <v>0</v>
      </c>
      <c r="AI297" s="297">
        <f t="shared" si="161"/>
        <v>0</v>
      </c>
      <c r="AJ297" s="297">
        <f t="shared" si="161"/>
        <v>0</v>
      </c>
      <c r="AK297" s="297">
        <f t="shared" si="161"/>
        <v>0</v>
      </c>
      <c r="AL297" s="297">
        <f t="shared" si="161"/>
        <v>0</v>
      </c>
      <c r="AM297" s="297">
        <f t="shared" si="161"/>
        <v>0</v>
      </c>
      <c r="AN297" s="297">
        <f t="shared" si="161"/>
        <v>0</v>
      </c>
      <c r="AO297" s="297">
        <f t="shared" si="161"/>
        <v>0</v>
      </c>
      <c r="AP297" s="297">
        <f t="shared" si="161"/>
        <v>0</v>
      </c>
    </row>
    <row r="298" ht="14" customHeight="1" spans="1:42">
      <c r="A298" s="339"/>
      <c r="B298" s="296"/>
      <c r="C298" s="126" t="s">
        <v>792</v>
      </c>
      <c r="D298" s="297">
        <f t="shared" ref="D298:D302" si="162">Q298+T298+AI298+AJ298+AK298</f>
        <v>0</v>
      </c>
      <c r="E298" s="298"/>
      <c r="F298" s="298"/>
      <c r="G298" s="298"/>
      <c r="H298" s="298"/>
      <c r="I298" s="298"/>
      <c r="J298" s="298"/>
      <c r="K298" s="298"/>
      <c r="L298" s="298"/>
      <c r="M298" s="298"/>
      <c r="N298" s="298"/>
      <c r="O298" s="298"/>
      <c r="P298" s="298"/>
      <c r="Q298" s="316">
        <f t="shared" ref="Q298:Q302" si="163">SUM(E298:P298)</f>
        <v>0</v>
      </c>
      <c r="R298" s="298"/>
      <c r="S298" s="298"/>
      <c r="T298" s="316">
        <f t="shared" ref="T298:T302" si="164">SUM(R298:S298)</f>
        <v>0</v>
      </c>
      <c r="U298" s="298"/>
      <c r="V298" s="298"/>
      <c r="W298" s="298"/>
      <c r="X298" s="298"/>
      <c r="Y298" s="298"/>
      <c r="Z298" s="298"/>
      <c r="AA298" s="298"/>
      <c r="AB298" s="298"/>
      <c r="AC298" s="298"/>
      <c r="AD298" s="298"/>
      <c r="AE298" s="298"/>
      <c r="AF298" s="298"/>
      <c r="AG298" s="298"/>
      <c r="AH298" s="298"/>
      <c r="AI298" s="316">
        <f t="shared" ref="AI298:AI302" si="165">SUM(V298:AH298)</f>
        <v>0</v>
      </c>
      <c r="AJ298" s="316"/>
      <c r="AK298" s="298"/>
      <c r="AL298" s="297">
        <f t="shared" ref="AL298:AL302" si="166">Q298+T298+U298+AI298+AJ298+AK298</f>
        <v>0</v>
      </c>
      <c r="AM298" s="332"/>
      <c r="AN298" s="332"/>
      <c r="AO298" s="332"/>
      <c r="AP298" s="332">
        <f t="shared" si="136"/>
        <v>0</v>
      </c>
    </row>
    <row r="299" ht="14" customHeight="1" spans="1:42">
      <c r="A299" s="339"/>
      <c r="B299" s="296"/>
      <c r="C299" s="126" t="s">
        <v>793</v>
      </c>
      <c r="D299" s="297">
        <f t="shared" si="162"/>
        <v>0</v>
      </c>
      <c r="E299" s="298"/>
      <c r="F299" s="298"/>
      <c r="G299" s="298"/>
      <c r="H299" s="298"/>
      <c r="I299" s="298"/>
      <c r="J299" s="298"/>
      <c r="K299" s="298"/>
      <c r="L299" s="298"/>
      <c r="M299" s="298"/>
      <c r="N299" s="298"/>
      <c r="O299" s="298"/>
      <c r="P299" s="298"/>
      <c r="Q299" s="316">
        <f t="shared" si="163"/>
        <v>0</v>
      </c>
      <c r="R299" s="298"/>
      <c r="S299" s="298"/>
      <c r="T299" s="316">
        <f t="shared" si="164"/>
        <v>0</v>
      </c>
      <c r="U299" s="298"/>
      <c r="V299" s="298"/>
      <c r="W299" s="298"/>
      <c r="X299" s="298"/>
      <c r="Y299" s="298"/>
      <c r="Z299" s="298"/>
      <c r="AA299" s="298"/>
      <c r="AB299" s="298"/>
      <c r="AC299" s="298"/>
      <c r="AD299" s="298"/>
      <c r="AE299" s="298"/>
      <c r="AF299" s="298"/>
      <c r="AG299" s="298"/>
      <c r="AH299" s="298"/>
      <c r="AI299" s="316">
        <f t="shared" si="165"/>
        <v>0</v>
      </c>
      <c r="AJ299" s="316"/>
      <c r="AK299" s="298"/>
      <c r="AL299" s="297">
        <f t="shared" si="166"/>
        <v>0</v>
      </c>
      <c r="AM299" s="332"/>
      <c r="AN299" s="332"/>
      <c r="AO299" s="332"/>
      <c r="AP299" s="332">
        <f t="shared" si="136"/>
        <v>0</v>
      </c>
    </row>
    <row r="300" ht="14" customHeight="1" spans="1:42">
      <c r="A300" s="339"/>
      <c r="B300" s="296"/>
      <c r="C300" s="126" t="s">
        <v>794</v>
      </c>
      <c r="D300" s="297">
        <f>SUM(D301:D302)</f>
        <v>10</v>
      </c>
      <c r="E300" s="297">
        <f t="shared" ref="E300:AP300" si="167">SUM(E301:E302)</f>
        <v>0</v>
      </c>
      <c r="F300" s="297">
        <f t="shared" si="167"/>
        <v>0</v>
      </c>
      <c r="G300" s="297">
        <f t="shared" si="167"/>
        <v>0</v>
      </c>
      <c r="H300" s="297">
        <f t="shared" si="167"/>
        <v>0</v>
      </c>
      <c r="I300" s="297">
        <f t="shared" si="167"/>
        <v>0</v>
      </c>
      <c r="J300" s="297">
        <f t="shared" si="167"/>
        <v>0</v>
      </c>
      <c r="K300" s="297">
        <f t="shared" si="167"/>
        <v>0</v>
      </c>
      <c r="L300" s="297">
        <f t="shared" si="167"/>
        <v>0</v>
      </c>
      <c r="M300" s="297">
        <f t="shared" si="167"/>
        <v>0</v>
      </c>
      <c r="N300" s="297">
        <f t="shared" si="167"/>
        <v>0</v>
      </c>
      <c r="O300" s="297">
        <f t="shared" si="167"/>
        <v>0</v>
      </c>
      <c r="P300" s="297">
        <f t="shared" si="167"/>
        <v>0</v>
      </c>
      <c r="Q300" s="297">
        <f t="shared" si="167"/>
        <v>0</v>
      </c>
      <c r="R300" s="297">
        <f t="shared" si="167"/>
        <v>0</v>
      </c>
      <c r="S300" s="297">
        <f t="shared" si="167"/>
        <v>0</v>
      </c>
      <c r="T300" s="297">
        <f t="shared" si="167"/>
        <v>0</v>
      </c>
      <c r="U300" s="297">
        <f t="shared" si="167"/>
        <v>0</v>
      </c>
      <c r="V300" s="297">
        <f t="shared" si="167"/>
        <v>0</v>
      </c>
      <c r="W300" s="297">
        <f t="shared" si="167"/>
        <v>0</v>
      </c>
      <c r="X300" s="297">
        <f t="shared" si="167"/>
        <v>0</v>
      </c>
      <c r="Y300" s="297">
        <f t="shared" si="167"/>
        <v>0</v>
      </c>
      <c r="Z300" s="297">
        <f t="shared" si="167"/>
        <v>10</v>
      </c>
      <c r="AA300" s="297">
        <f t="shared" si="167"/>
        <v>0</v>
      </c>
      <c r="AB300" s="297">
        <f t="shared" si="167"/>
        <v>0</v>
      </c>
      <c r="AC300" s="297">
        <f t="shared" si="167"/>
        <v>0</v>
      </c>
      <c r="AD300" s="297">
        <f t="shared" si="167"/>
        <v>0</v>
      </c>
      <c r="AE300" s="297">
        <f t="shared" si="167"/>
        <v>0</v>
      </c>
      <c r="AF300" s="297">
        <f t="shared" si="167"/>
        <v>0</v>
      </c>
      <c r="AG300" s="297">
        <f t="shared" si="167"/>
        <v>0</v>
      </c>
      <c r="AH300" s="297">
        <f t="shared" si="167"/>
        <v>0</v>
      </c>
      <c r="AI300" s="297">
        <f t="shared" si="167"/>
        <v>10</v>
      </c>
      <c r="AJ300" s="297">
        <f t="shared" si="167"/>
        <v>0</v>
      </c>
      <c r="AK300" s="297">
        <f t="shared" si="167"/>
        <v>0</v>
      </c>
      <c r="AL300" s="297">
        <f t="shared" si="167"/>
        <v>10</v>
      </c>
      <c r="AM300" s="297">
        <f t="shared" si="167"/>
        <v>0</v>
      </c>
      <c r="AN300" s="297">
        <f t="shared" si="167"/>
        <v>46.8</v>
      </c>
      <c r="AO300" s="297">
        <f t="shared" si="167"/>
        <v>10</v>
      </c>
      <c r="AP300" s="297">
        <f t="shared" si="167"/>
        <v>66.8</v>
      </c>
    </row>
    <row r="301" ht="14" customHeight="1" spans="1:42">
      <c r="A301" s="339"/>
      <c r="B301" s="296"/>
      <c r="C301" s="126" t="s">
        <v>795</v>
      </c>
      <c r="D301" s="297">
        <f t="shared" si="162"/>
        <v>10</v>
      </c>
      <c r="E301" s="298"/>
      <c r="F301" s="298"/>
      <c r="G301" s="298"/>
      <c r="H301" s="298"/>
      <c r="I301" s="298"/>
      <c r="J301" s="298"/>
      <c r="K301" s="298"/>
      <c r="L301" s="298"/>
      <c r="M301" s="298"/>
      <c r="N301" s="298"/>
      <c r="O301" s="298"/>
      <c r="P301" s="298"/>
      <c r="Q301" s="316">
        <f t="shared" si="163"/>
        <v>0</v>
      </c>
      <c r="R301" s="298"/>
      <c r="S301" s="298"/>
      <c r="T301" s="316">
        <f t="shared" si="164"/>
        <v>0</v>
      </c>
      <c r="U301" s="298"/>
      <c r="V301" s="298"/>
      <c r="W301" s="298"/>
      <c r="X301" s="298"/>
      <c r="Y301" s="298"/>
      <c r="Z301" s="298">
        <v>10</v>
      </c>
      <c r="AA301" s="298"/>
      <c r="AB301" s="298"/>
      <c r="AC301" s="298"/>
      <c r="AD301" s="298"/>
      <c r="AE301" s="298"/>
      <c r="AF301" s="298"/>
      <c r="AG301" s="298"/>
      <c r="AH301" s="298"/>
      <c r="AI301" s="316">
        <f t="shared" si="165"/>
        <v>10</v>
      </c>
      <c r="AJ301" s="316"/>
      <c r="AK301" s="298"/>
      <c r="AL301" s="297">
        <f t="shared" si="166"/>
        <v>10</v>
      </c>
      <c r="AM301" s="332"/>
      <c r="AN301" s="332"/>
      <c r="AO301" s="332"/>
      <c r="AP301" s="332">
        <f t="shared" si="136"/>
        <v>10</v>
      </c>
    </row>
    <row r="302" ht="14" customHeight="1" spans="1:42">
      <c r="A302" s="339"/>
      <c r="B302" s="296"/>
      <c r="C302" s="126" t="s">
        <v>796</v>
      </c>
      <c r="D302" s="297">
        <f t="shared" si="162"/>
        <v>0</v>
      </c>
      <c r="E302" s="298"/>
      <c r="F302" s="298"/>
      <c r="G302" s="298"/>
      <c r="H302" s="298"/>
      <c r="I302" s="298"/>
      <c r="J302" s="298"/>
      <c r="K302" s="298"/>
      <c r="L302" s="298"/>
      <c r="M302" s="298"/>
      <c r="N302" s="298"/>
      <c r="O302" s="298"/>
      <c r="P302" s="298"/>
      <c r="Q302" s="316">
        <f t="shared" si="163"/>
        <v>0</v>
      </c>
      <c r="R302" s="298"/>
      <c r="S302" s="298"/>
      <c r="T302" s="316">
        <f t="shared" si="164"/>
        <v>0</v>
      </c>
      <c r="U302" s="298"/>
      <c r="V302" s="298"/>
      <c r="W302" s="298"/>
      <c r="X302" s="298"/>
      <c r="Y302" s="298"/>
      <c r="Z302" s="298"/>
      <c r="AA302" s="298"/>
      <c r="AB302" s="298"/>
      <c r="AC302" s="298"/>
      <c r="AD302" s="298"/>
      <c r="AE302" s="298"/>
      <c r="AF302" s="298"/>
      <c r="AG302" s="298"/>
      <c r="AH302" s="298"/>
      <c r="AI302" s="316">
        <f t="shared" si="165"/>
        <v>0</v>
      </c>
      <c r="AJ302" s="316"/>
      <c r="AK302" s="298"/>
      <c r="AL302" s="297">
        <f t="shared" si="166"/>
        <v>0</v>
      </c>
      <c r="AM302" s="332"/>
      <c r="AN302" s="332">
        <v>46.8</v>
      </c>
      <c r="AO302" s="332">
        <v>10</v>
      </c>
      <c r="AP302" s="332">
        <f t="shared" si="136"/>
        <v>56.8</v>
      </c>
    </row>
    <row r="303" ht="14" customHeight="1" spans="1:42">
      <c r="A303" s="339"/>
      <c r="B303" s="296"/>
      <c r="C303" s="126" t="s">
        <v>797</v>
      </c>
      <c r="D303" s="297">
        <f>SUM(D304:D305)</f>
        <v>267.35</v>
      </c>
      <c r="E303" s="297">
        <f t="shared" ref="E303:AP303" si="168">SUM(E304:E305)</f>
        <v>0</v>
      </c>
      <c r="F303" s="297">
        <f t="shared" si="168"/>
        <v>0</v>
      </c>
      <c r="G303" s="297">
        <f t="shared" si="168"/>
        <v>0</v>
      </c>
      <c r="H303" s="297">
        <f t="shared" si="168"/>
        <v>0</v>
      </c>
      <c r="I303" s="297">
        <f t="shared" si="168"/>
        <v>0</v>
      </c>
      <c r="J303" s="297">
        <f t="shared" si="168"/>
        <v>0</v>
      </c>
      <c r="K303" s="297">
        <f t="shared" si="168"/>
        <v>0</v>
      </c>
      <c r="L303" s="297">
        <f t="shared" si="168"/>
        <v>0</v>
      </c>
      <c r="M303" s="297">
        <f t="shared" si="168"/>
        <v>0</v>
      </c>
      <c r="N303" s="297">
        <f t="shared" si="168"/>
        <v>0</v>
      </c>
      <c r="O303" s="297">
        <f t="shared" si="168"/>
        <v>0</v>
      </c>
      <c r="P303" s="297">
        <f t="shared" si="168"/>
        <v>0</v>
      </c>
      <c r="Q303" s="297">
        <f t="shared" si="168"/>
        <v>0</v>
      </c>
      <c r="R303" s="297">
        <f t="shared" si="168"/>
        <v>0</v>
      </c>
      <c r="S303" s="297">
        <f t="shared" si="168"/>
        <v>0</v>
      </c>
      <c r="T303" s="297">
        <f t="shared" si="168"/>
        <v>0</v>
      </c>
      <c r="U303" s="297">
        <f t="shared" si="168"/>
        <v>0</v>
      </c>
      <c r="V303" s="297">
        <f t="shared" si="168"/>
        <v>0</v>
      </c>
      <c r="W303" s="297">
        <f t="shared" si="168"/>
        <v>0</v>
      </c>
      <c r="X303" s="297">
        <f t="shared" si="168"/>
        <v>0</v>
      </c>
      <c r="Y303" s="297">
        <f t="shared" si="168"/>
        <v>0</v>
      </c>
      <c r="Z303" s="297">
        <f t="shared" si="168"/>
        <v>267.35</v>
      </c>
      <c r="AA303" s="297">
        <f t="shared" si="168"/>
        <v>0</v>
      </c>
      <c r="AB303" s="297">
        <f t="shared" si="168"/>
        <v>0</v>
      </c>
      <c r="AC303" s="297">
        <f t="shared" si="168"/>
        <v>0</v>
      </c>
      <c r="AD303" s="297">
        <f t="shared" si="168"/>
        <v>0</v>
      </c>
      <c r="AE303" s="297">
        <f t="shared" si="168"/>
        <v>0</v>
      </c>
      <c r="AF303" s="297">
        <f t="shared" si="168"/>
        <v>0</v>
      </c>
      <c r="AG303" s="297">
        <f t="shared" si="168"/>
        <v>0</v>
      </c>
      <c r="AH303" s="297">
        <f t="shared" si="168"/>
        <v>0</v>
      </c>
      <c r="AI303" s="297">
        <f t="shared" si="168"/>
        <v>267.35</v>
      </c>
      <c r="AJ303" s="297">
        <f t="shared" si="168"/>
        <v>0</v>
      </c>
      <c r="AK303" s="297">
        <f t="shared" si="168"/>
        <v>0</v>
      </c>
      <c r="AL303" s="297">
        <f t="shared" si="168"/>
        <v>267.35</v>
      </c>
      <c r="AM303" s="297">
        <f t="shared" si="168"/>
        <v>0</v>
      </c>
      <c r="AN303" s="297">
        <f t="shared" si="168"/>
        <v>0</v>
      </c>
      <c r="AO303" s="297">
        <f t="shared" si="168"/>
        <v>252.51</v>
      </c>
      <c r="AP303" s="297">
        <f t="shared" si="168"/>
        <v>519.86</v>
      </c>
    </row>
    <row r="304" ht="14" customHeight="1" spans="1:42">
      <c r="A304" s="339"/>
      <c r="B304" s="296"/>
      <c r="C304" s="126" t="s">
        <v>798</v>
      </c>
      <c r="D304" s="297">
        <f t="shared" ref="D304:D308" si="169">Q304+T304+AI304+AJ304+AK304</f>
        <v>0</v>
      </c>
      <c r="E304" s="298"/>
      <c r="F304" s="298"/>
      <c r="G304" s="298"/>
      <c r="H304" s="298"/>
      <c r="I304" s="298"/>
      <c r="J304" s="298"/>
      <c r="K304" s="298"/>
      <c r="L304" s="298"/>
      <c r="M304" s="298"/>
      <c r="N304" s="298"/>
      <c r="O304" s="298"/>
      <c r="P304" s="298"/>
      <c r="Q304" s="316">
        <f t="shared" ref="Q304:Q308" si="170">SUM(E304:P304)</f>
        <v>0</v>
      </c>
      <c r="R304" s="298"/>
      <c r="S304" s="298"/>
      <c r="T304" s="316">
        <f t="shared" ref="T304:T308" si="171">SUM(R304:S304)</f>
        <v>0</v>
      </c>
      <c r="U304" s="298"/>
      <c r="V304" s="298"/>
      <c r="W304" s="298"/>
      <c r="X304" s="298"/>
      <c r="Y304" s="298"/>
      <c r="Z304" s="298"/>
      <c r="AA304" s="298"/>
      <c r="AB304" s="298"/>
      <c r="AC304" s="298"/>
      <c r="AD304" s="298"/>
      <c r="AE304" s="298"/>
      <c r="AF304" s="298"/>
      <c r="AG304" s="298"/>
      <c r="AH304" s="298"/>
      <c r="AI304" s="316">
        <f t="shared" ref="AI304:AI308" si="172">SUM(V304:AH304)</f>
        <v>0</v>
      </c>
      <c r="AJ304" s="316"/>
      <c r="AK304" s="298"/>
      <c r="AL304" s="297">
        <f t="shared" ref="AL304:AL308" si="173">Q304+T304+U304+AI304+AJ304+AK304</f>
        <v>0</v>
      </c>
      <c r="AM304" s="332"/>
      <c r="AN304" s="332"/>
      <c r="AO304" s="332">
        <v>252.51</v>
      </c>
      <c r="AP304" s="332">
        <f t="shared" si="136"/>
        <v>252.51</v>
      </c>
    </row>
    <row r="305" ht="14" customHeight="1" spans="1:42">
      <c r="A305" s="339"/>
      <c r="B305" s="296"/>
      <c r="C305" s="126" t="s">
        <v>799</v>
      </c>
      <c r="D305" s="297">
        <f t="shared" si="169"/>
        <v>267.35</v>
      </c>
      <c r="E305" s="298"/>
      <c r="F305" s="298"/>
      <c r="G305" s="298"/>
      <c r="H305" s="298"/>
      <c r="I305" s="298"/>
      <c r="J305" s="298"/>
      <c r="K305" s="298"/>
      <c r="L305" s="298"/>
      <c r="M305" s="298"/>
      <c r="N305" s="298"/>
      <c r="O305" s="298"/>
      <c r="P305" s="298"/>
      <c r="Q305" s="316">
        <f t="shared" si="170"/>
        <v>0</v>
      </c>
      <c r="R305" s="298"/>
      <c r="S305" s="298"/>
      <c r="T305" s="316">
        <f t="shared" si="171"/>
        <v>0</v>
      </c>
      <c r="U305" s="298"/>
      <c r="V305" s="298"/>
      <c r="W305" s="298"/>
      <c r="X305" s="298"/>
      <c r="Y305" s="298"/>
      <c r="Z305" s="298">
        <v>267.35</v>
      </c>
      <c r="AA305" s="298"/>
      <c r="AB305" s="298"/>
      <c r="AC305" s="298"/>
      <c r="AD305" s="298"/>
      <c r="AE305" s="298"/>
      <c r="AF305" s="298"/>
      <c r="AG305" s="298"/>
      <c r="AH305" s="298"/>
      <c r="AI305" s="316">
        <f t="shared" si="172"/>
        <v>267.35</v>
      </c>
      <c r="AJ305" s="316"/>
      <c r="AK305" s="298"/>
      <c r="AL305" s="297">
        <f t="shared" si="173"/>
        <v>267.35</v>
      </c>
      <c r="AM305" s="332"/>
      <c r="AN305" s="332"/>
      <c r="AO305" s="332"/>
      <c r="AP305" s="332">
        <f t="shared" si="136"/>
        <v>267.35</v>
      </c>
    </row>
    <row r="306" ht="14" customHeight="1" spans="1:42">
      <c r="A306" s="339"/>
      <c r="B306" s="296"/>
      <c r="C306" s="126" t="s">
        <v>800</v>
      </c>
      <c r="D306" s="297">
        <f>SUM(D307:D308)</f>
        <v>214.43</v>
      </c>
      <c r="E306" s="297">
        <f t="shared" ref="E306:AP306" si="174">SUM(E307:E308)</f>
        <v>0</v>
      </c>
      <c r="F306" s="297">
        <f t="shared" si="174"/>
        <v>0</v>
      </c>
      <c r="G306" s="297">
        <f t="shared" si="174"/>
        <v>0</v>
      </c>
      <c r="H306" s="297">
        <f t="shared" si="174"/>
        <v>0</v>
      </c>
      <c r="I306" s="297">
        <f t="shared" si="174"/>
        <v>0</v>
      </c>
      <c r="J306" s="297">
        <f t="shared" si="174"/>
        <v>0</v>
      </c>
      <c r="K306" s="297">
        <f t="shared" si="174"/>
        <v>0</v>
      </c>
      <c r="L306" s="297">
        <f t="shared" si="174"/>
        <v>0</v>
      </c>
      <c r="M306" s="297">
        <f t="shared" si="174"/>
        <v>0</v>
      </c>
      <c r="N306" s="297">
        <f t="shared" si="174"/>
        <v>0</v>
      </c>
      <c r="O306" s="297">
        <f t="shared" si="174"/>
        <v>0</v>
      </c>
      <c r="P306" s="297">
        <f t="shared" si="174"/>
        <v>0</v>
      </c>
      <c r="Q306" s="297">
        <f t="shared" si="174"/>
        <v>0</v>
      </c>
      <c r="R306" s="297">
        <f t="shared" si="174"/>
        <v>0</v>
      </c>
      <c r="S306" s="297">
        <f t="shared" si="174"/>
        <v>0</v>
      </c>
      <c r="T306" s="297">
        <f t="shared" si="174"/>
        <v>0</v>
      </c>
      <c r="U306" s="297">
        <f t="shared" si="174"/>
        <v>0</v>
      </c>
      <c r="V306" s="297">
        <f t="shared" si="174"/>
        <v>0</v>
      </c>
      <c r="W306" s="297">
        <f t="shared" si="174"/>
        <v>0</v>
      </c>
      <c r="X306" s="297">
        <f t="shared" si="174"/>
        <v>0</v>
      </c>
      <c r="Y306" s="297">
        <f t="shared" si="174"/>
        <v>170.28</v>
      </c>
      <c r="Z306" s="297">
        <f t="shared" si="174"/>
        <v>44.15</v>
      </c>
      <c r="AA306" s="297">
        <f t="shared" si="174"/>
        <v>0</v>
      </c>
      <c r="AB306" s="297">
        <f t="shared" si="174"/>
        <v>0</v>
      </c>
      <c r="AC306" s="297">
        <f t="shared" si="174"/>
        <v>0</v>
      </c>
      <c r="AD306" s="297">
        <f t="shared" si="174"/>
        <v>0</v>
      </c>
      <c r="AE306" s="297">
        <f t="shared" si="174"/>
        <v>0</v>
      </c>
      <c r="AF306" s="297">
        <f t="shared" si="174"/>
        <v>0</v>
      </c>
      <c r="AG306" s="297">
        <f t="shared" si="174"/>
        <v>0</v>
      </c>
      <c r="AH306" s="297">
        <f t="shared" si="174"/>
        <v>0</v>
      </c>
      <c r="AI306" s="297">
        <f t="shared" si="174"/>
        <v>214.43</v>
      </c>
      <c r="AJ306" s="297">
        <f t="shared" si="174"/>
        <v>0</v>
      </c>
      <c r="AK306" s="297">
        <f t="shared" si="174"/>
        <v>0</v>
      </c>
      <c r="AL306" s="297">
        <f t="shared" si="174"/>
        <v>214.43</v>
      </c>
      <c r="AM306" s="297">
        <f t="shared" si="174"/>
        <v>0</v>
      </c>
      <c r="AN306" s="297">
        <f t="shared" si="174"/>
        <v>0</v>
      </c>
      <c r="AO306" s="297">
        <f t="shared" si="174"/>
        <v>0</v>
      </c>
      <c r="AP306" s="297">
        <f t="shared" si="174"/>
        <v>214.43</v>
      </c>
    </row>
    <row r="307" ht="14" customHeight="1" spans="1:42">
      <c r="A307" s="339"/>
      <c r="B307" s="296"/>
      <c r="C307" s="126" t="s">
        <v>801</v>
      </c>
      <c r="D307" s="297">
        <f t="shared" si="169"/>
        <v>44.15</v>
      </c>
      <c r="E307" s="298"/>
      <c r="F307" s="298"/>
      <c r="G307" s="298"/>
      <c r="H307" s="298"/>
      <c r="I307" s="298"/>
      <c r="J307" s="298"/>
      <c r="K307" s="298"/>
      <c r="L307" s="298"/>
      <c r="M307" s="298"/>
      <c r="N307" s="298"/>
      <c r="O307" s="298"/>
      <c r="P307" s="298"/>
      <c r="Q307" s="316">
        <f t="shared" si="170"/>
        <v>0</v>
      </c>
      <c r="R307" s="298"/>
      <c r="S307" s="298"/>
      <c r="T307" s="316">
        <f t="shared" si="171"/>
        <v>0</v>
      </c>
      <c r="U307" s="298"/>
      <c r="V307" s="298"/>
      <c r="W307" s="298"/>
      <c r="X307" s="298"/>
      <c r="Y307" s="298"/>
      <c r="Z307" s="298">
        <v>44.15</v>
      </c>
      <c r="AA307" s="298"/>
      <c r="AB307" s="298"/>
      <c r="AC307" s="298"/>
      <c r="AD307" s="298"/>
      <c r="AE307" s="298"/>
      <c r="AF307" s="298"/>
      <c r="AG307" s="298"/>
      <c r="AH307" s="298"/>
      <c r="AI307" s="316">
        <f t="shared" si="172"/>
        <v>44.15</v>
      </c>
      <c r="AJ307" s="316"/>
      <c r="AK307" s="298"/>
      <c r="AL307" s="297">
        <f t="shared" si="173"/>
        <v>44.15</v>
      </c>
      <c r="AM307" s="332"/>
      <c r="AN307" s="332"/>
      <c r="AO307" s="332"/>
      <c r="AP307" s="332">
        <f t="shared" si="136"/>
        <v>44.15</v>
      </c>
    </row>
    <row r="308" ht="14" customHeight="1" spans="1:42">
      <c r="A308" s="339"/>
      <c r="B308" s="296"/>
      <c r="C308" s="126" t="s">
        <v>802</v>
      </c>
      <c r="D308" s="297">
        <f t="shared" si="169"/>
        <v>170.28</v>
      </c>
      <c r="E308" s="298"/>
      <c r="F308" s="298"/>
      <c r="G308" s="298"/>
      <c r="H308" s="298"/>
      <c r="I308" s="298"/>
      <c r="J308" s="298"/>
      <c r="K308" s="298"/>
      <c r="L308" s="298"/>
      <c r="M308" s="298"/>
      <c r="N308" s="298"/>
      <c r="O308" s="298"/>
      <c r="P308" s="298"/>
      <c r="Q308" s="316">
        <f t="shared" si="170"/>
        <v>0</v>
      </c>
      <c r="R308" s="298"/>
      <c r="S308" s="298"/>
      <c r="T308" s="316">
        <f t="shared" si="171"/>
        <v>0</v>
      </c>
      <c r="U308" s="298"/>
      <c r="V308" s="298"/>
      <c r="W308" s="298"/>
      <c r="X308" s="298"/>
      <c r="Y308" s="298">
        <v>170.28</v>
      </c>
      <c r="Z308" s="298"/>
      <c r="AA308" s="298"/>
      <c r="AB308" s="298"/>
      <c r="AC308" s="298"/>
      <c r="AD308" s="298"/>
      <c r="AE308" s="298"/>
      <c r="AF308" s="298"/>
      <c r="AG308" s="298"/>
      <c r="AH308" s="298"/>
      <c r="AI308" s="316">
        <f t="shared" si="172"/>
        <v>170.28</v>
      </c>
      <c r="AJ308" s="316"/>
      <c r="AK308" s="298"/>
      <c r="AL308" s="297">
        <f t="shared" si="173"/>
        <v>170.28</v>
      </c>
      <c r="AM308" s="332"/>
      <c r="AN308" s="332"/>
      <c r="AO308" s="332"/>
      <c r="AP308" s="332">
        <f t="shared" si="136"/>
        <v>170.28</v>
      </c>
    </row>
    <row r="309" ht="14" customHeight="1" spans="1:42">
      <c r="A309" s="339"/>
      <c r="B309" s="296"/>
      <c r="C309" s="340" t="s">
        <v>803</v>
      </c>
      <c r="D309" s="297">
        <f>SUM(D310:D312)</f>
        <v>420.32</v>
      </c>
      <c r="E309" s="297">
        <f t="shared" ref="E309:AP309" si="175">SUM(E310:E312)</f>
        <v>0</v>
      </c>
      <c r="F309" s="297">
        <f t="shared" si="175"/>
        <v>0</v>
      </c>
      <c r="G309" s="297">
        <f t="shared" si="175"/>
        <v>0</v>
      </c>
      <c r="H309" s="297">
        <f t="shared" si="175"/>
        <v>0</v>
      </c>
      <c r="I309" s="297">
        <f t="shared" si="175"/>
        <v>0</v>
      </c>
      <c r="J309" s="297">
        <f t="shared" si="175"/>
        <v>0</v>
      </c>
      <c r="K309" s="297">
        <f t="shared" si="175"/>
        <v>0</v>
      </c>
      <c r="L309" s="297">
        <f t="shared" si="175"/>
        <v>0</v>
      </c>
      <c r="M309" s="297">
        <f t="shared" si="175"/>
        <v>0</v>
      </c>
      <c r="N309" s="297">
        <f t="shared" si="175"/>
        <v>30</v>
      </c>
      <c r="O309" s="297">
        <f t="shared" si="175"/>
        <v>0</v>
      </c>
      <c r="P309" s="297">
        <f t="shared" si="175"/>
        <v>0</v>
      </c>
      <c r="Q309" s="297">
        <f t="shared" si="175"/>
        <v>30</v>
      </c>
      <c r="R309" s="297">
        <f t="shared" si="175"/>
        <v>0</v>
      </c>
      <c r="S309" s="297">
        <f t="shared" si="175"/>
        <v>0</v>
      </c>
      <c r="T309" s="297">
        <f t="shared" si="175"/>
        <v>0</v>
      </c>
      <c r="U309" s="297">
        <f t="shared" si="175"/>
        <v>0</v>
      </c>
      <c r="V309" s="297">
        <f t="shared" si="175"/>
        <v>0</v>
      </c>
      <c r="W309" s="297">
        <f t="shared" si="175"/>
        <v>0</v>
      </c>
      <c r="X309" s="297">
        <f t="shared" si="175"/>
        <v>0</v>
      </c>
      <c r="Y309" s="297">
        <f t="shared" si="175"/>
        <v>390.32</v>
      </c>
      <c r="Z309" s="297">
        <f t="shared" si="175"/>
        <v>0</v>
      </c>
      <c r="AA309" s="297">
        <f t="shared" si="175"/>
        <v>0</v>
      </c>
      <c r="AB309" s="297">
        <f t="shared" si="175"/>
        <v>0</v>
      </c>
      <c r="AC309" s="297">
        <f t="shared" si="175"/>
        <v>0</v>
      </c>
      <c r="AD309" s="297">
        <f t="shared" si="175"/>
        <v>0</v>
      </c>
      <c r="AE309" s="297">
        <f t="shared" si="175"/>
        <v>0</v>
      </c>
      <c r="AF309" s="297">
        <f t="shared" si="175"/>
        <v>0</v>
      </c>
      <c r="AG309" s="297">
        <f t="shared" si="175"/>
        <v>0</v>
      </c>
      <c r="AH309" s="297">
        <f t="shared" si="175"/>
        <v>0</v>
      </c>
      <c r="AI309" s="297">
        <f t="shared" si="175"/>
        <v>390.32</v>
      </c>
      <c r="AJ309" s="297">
        <f t="shared" si="175"/>
        <v>0</v>
      </c>
      <c r="AK309" s="297">
        <f t="shared" si="175"/>
        <v>0</v>
      </c>
      <c r="AL309" s="297">
        <f t="shared" si="175"/>
        <v>420.32</v>
      </c>
      <c r="AM309" s="297">
        <f t="shared" si="175"/>
        <v>4614</v>
      </c>
      <c r="AN309" s="297">
        <f t="shared" si="175"/>
        <v>0</v>
      </c>
      <c r="AO309" s="297">
        <f t="shared" si="175"/>
        <v>0</v>
      </c>
      <c r="AP309" s="297">
        <f t="shared" si="175"/>
        <v>5034.32</v>
      </c>
    </row>
    <row r="310" ht="14" customHeight="1" spans="1:42">
      <c r="A310" s="339"/>
      <c r="B310" s="296"/>
      <c r="C310" s="340" t="s">
        <v>804</v>
      </c>
      <c r="D310" s="297">
        <f>Q310+T310+AI310+AJ310+AK310</f>
        <v>0</v>
      </c>
      <c r="E310" s="298"/>
      <c r="F310" s="298"/>
      <c r="G310" s="298"/>
      <c r="H310" s="298"/>
      <c r="I310" s="298"/>
      <c r="J310" s="298"/>
      <c r="K310" s="298"/>
      <c r="L310" s="298"/>
      <c r="M310" s="298"/>
      <c r="N310" s="298"/>
      <c r="O310" s="298"/>
      <c r="P310" s="298"/>
      <c r="Q310" s="316">
        <f>SUM(E310:P310)</f>
        <v>0</v>
      </c>
      <c r="R310" s="298"/>
      <c r="S310" s="298"/>
      <c r="T310" s="316">
        <f>SUM(R310:S310)</f>
        <v>0</v>
      </c>
      <c r="U310" s="298"/>
      <c r="V310" s="298"/>
      <c r="W310" s="298"/>
      <c r="X310" s="298"/>
      <c r="Y310" s="298"/>
      <c r="Z310" s="298"/>
      <c r="AA310" s="298"/>
      <c r="AB310" s="298"/>
      <c r="AC310" s="298"/>
      <c r="AD310" s="298"/>
      <c r="AE310" s="298"/>
      <c r="AF310" s="298"/>
      <c r="AG310" s="298"/>
      <c r="AH310" s="298"/>
      <c r="AI310" s="316">
        <f>SUM(V310:AH310)</f>
        <v>0</v>
      </c>
      <c r="AJ310" s="316"/>
      <c r="AK310" s="298"/>
      <c r="AL310" s="297">
        <f>Q310+T310+U310+AI310+AJ310+AK310</f>
        <v>0</v>
      </c>
      <c r="AM310" s="332"/>
      <c r="AN310" s="332"/>
      <c r="AO310" s="332"/>
      <c r="AP310" s="332">
        <f t="shared" si="136"/>
        <v>0</v>
      </c>
    </row>
    <row r="311" ht="14" customHeight="1" spans="1:42">
      <c r="A311" s="339"/>
      <c r="B311" s="296"/>
      <c r="C311" s="340" t="s">
        <v>805</v>
      </c>
      <c r="D311" s="297">
        <f t="shared" ref="D311:D317" si="176">Q311+T311+AI311+AJ311+AK311</f>
        <v>390.32</v>
      </c>
      <c r="E311" s="298"/>
      <c r="F311" s="298"/>
      <c r="G311" s="298"/>
      <c r="H311" s="298"/>
      <c r="I311" s="298"/>
      <c r="J311" s="298"/>
      <c r="K311" s="298"/>
      <c r="L311" s="298"/>
      <c r="M311" s="298"/>
      <c r="N311" s="298"/>
      <c r="O311" s="298"/>
      <c r="P311" s="298"/>
      <c r="Q311" s="316">
        <f t="shared" ref="Q311:Q317" si="177">SUM(E311:P311)</f>
        <v>0</v>
      </c>
      <c r="R311" s="298"/>
      <c r="S311" s="298"/>
      <c r="T311" s="316">
        <f>SUM(R311:S311)</f>
        <v>0</v>
      </c>
      <c r="U311" s="298"/>
      <c r="V311" s="298"/>
      <c r="W311" s="298"/>
      <c r="X311" s="298"/>
      <c r="Y311" s="298">
        <v>390.32</v>
      </c>
      <c r="Z311" s="298"/>
      <c r="AA311" s="298"/>
      <c r="AB311" s="298"/>
      <c r="AC311" s="298"/>
      <c r="AD311" s="298"/>
      <c r="AE311" s="298"/>
      <c r="AF311" s="298"/>
      <c r="AG311" s="298"/>
      <c r="AH311" s="298"/>
      <c r="AI311" s="316">
        <f>SUM(V311:AH311)</f>
        <v>390.32</v>
      </c>
      <c r="AJ311" s="316"/>
      <c r="AK311" s="298"/>
      <c r="AL311" s="297">
        <f>Q311+T311+U311+AI311+AJ311+AK311</f>
        <v>390.32</v>
      </c>
      <c r="AM311" s="332">
        <v>4614</v>
      </c>
      <c r="AN311" s="332"/>
      <c r="AO311" s="332"/>
      <c r="AP311" s="332">
        <f t="shared" si="136"/>
        <v>5004.32</v>
      </c>
    </row>
    <row r="312" ht="14" customHeight="1" spans="1:42">
      <c r="A312" s="339"/>
      <c r="B312" s="296"/>
      <c r="C312" s="340" t="s">
        <v>806</v>
      </c>
      <c r="D312" s="297">
        <f t="shared" si="176"/>
        <v>30</v>
      </c>
      <c r="E312" s="298"/>
      <c r="F312" s="298"/>
      <c r="G312" s="298"/>
      <c r="H312" s="298"/>
      <c r="I312" s="298"/>
      <c r="J312" s="298"/>
      <c r="K312" s="298"/>
      <c r="L312" s="298"/>
      <c r="M312" s="298"/>
      <c r="N312" s="298">
        <v>30</v>
      </c>
      <c r="O312" s="298"/>
      <c r="P312" s="298"/>
      <c r="Q312" s="316">
        <f t="shared" si="177"/>
        <v>30</v>
      </c>
      <c r="R312" s="298"/>
      <c r="S312" s="298"/>
      <c r="T312" s="316">
        <f t="shared" ref="T312:T317" si="178">SUM(R312:S312)</f>
        <v>0</v>
      </c>
      <c r="U312" s="298"/>
      <c r="V312" s="298"/>
      <c r="W312" s="298"/>
      <c r="X312" s="298"/>
      <c r="Y312" s="298"/>
      <c r="Z312" s="298"/>
      <c r="AA312" s="298"/>
      <c r="AB312" s="298"/>
      <c r="AC312" s="298"/>
      <c r="AD312" s="298"/>
      <c r="AE312" s="298"/>
      <c r="AF312" s="298"/>
      <c r="AG312" s="298"/>
      <c r="AH312" s="298"/>
      <c r="AI312" s="316">
        <f t="shared" ref="AI312:AI317" si="179">SUM(V312:AH312)</f>
        <v>0</v>
      </c>
      <c r="AJ312" s="316"/>
      <c r="AK312" s="298"/>
      <c r="AL312" s="297">
        <f t="shared" ref="AL312:AL317" si="180">Q312+T312+U312+AI312+AJ312+AK312</f>
        <v>30</v>
      </c>
      <c r="AM312" s="332"/>
      <c r="AN312" s="332"/>
      <c r="AO312" s="332"/>
      <c r="AP312" s="332">
        <f t="shared" si="136"/>
        <v>30</v>
      </c>
    </row>
    <row r="313" ht="14" customHeight="1" spans="1:42">
      <c r="A313" s="339"/>
      <c r="B313" s="296"/>
      <c r="C313" s="340" t="s">
        <v>807</v>
      </c>
      <c r="D313" s="297">
        <f>SUM(D314:D316)</f>
        <v>0</v>
      </c>
      <c r="E313" s="297">
        <f t="shared" ref="E313:AP313" si="181">SUM(E314:E316)</f>
        <v>0</v>
      </c>
      <c r="F313" s="297">
        <f t="shared" si="181"/>
        <v>0</v>
      </c>
      <c r="G313" s="297">
        <f t="shared" si="181"/>
        <v>0</v>
      </c>
      <c r="H313" s="297">
        <f t="shared" si="181"/>
        <v>0</v>
      </c>
      <c r="I313" s="297">
        <f t="shared" si="181"/>
        <v>0</v>
      </c>
      <c r="J313" s="297">
        <f t="shared" si="181"/>
        <v>0</v>
      </c>
      <c r="K313" s="297">
        <f t="shared" si="181"/>
        <v>0</v>
      </c>
      <c r="L313" s="297">
        <f t="shared" si="181"/>
        <v>0</v>
      </c>
      <c r="M313" s="297">
        <f t="shared" si="181"/>
        <v>0</v>
      </c>
      <c r="N313" s="297">
        <f t="shared" si="181"/>
        <v>0</v>
      </c>
      <c r="O313" s="297">
        <f t="shared" si="181"/>
        <v>0</v>
      </c>
      <c r="P313" s="297">
        <f t="shared" si="181"/>
        <v>0</v>
      </c>
      <c r="Q313" s="297">
        <f t="shared" si="181"/>
        <v>0</v>
      </c>
      <c r="R313" s="297">
        <f t="shared" si="181"/>
        <v>0</v>
      </c>
      <c r="S313" s="297">
        <f t="shared" si="181"/>
        <v>0</v>
      </c>
      <c r="T313" s="297">
        <f t="shared" si="181"/>
        <v>0</v>
      </c>
      <c r="U313" s="297">
        <f t="shared" si="181"/>
        <v>0</v>
      </c>
      <c r="V313" s="297">
        <f t="shared" si="181"/>
        <v>0</v>
      </c>
      <c r="W313" s="297">
        <f t="shared" si="181"/>
        <v>0</v>
      </c>
      <c r="X313" s="297">
        <f t="shared" si="181"/>
        <v>0</v>
      </c>
      <c r="Y313" s="297">
        <f t="shared" si="181"/>
        <v>0</v>
      </c>
      <c r="Z313" s="297">
        <f t="shared" si="181"/>
        <v>0</v>
      </c>
      <c r="AA313" s="297">
        <f t="shared" si="181"/>
        <v>0</v>
      </c>
      <c r="AB313" s="297">
        <f t="shared" si="181"/>
        <v>0</v>
      </c>
      <c r="AC313" s="297">
        <f t="shared" si="181"/>
        <v>0</v>
      </c>
      <c r="AD313" s="297">
        <f t="shared" si="181"/>
        <v>0</v>
      </c>
      <c r="AE313" s="297">
        <f t="shared" si="181"/>
        <v>0</v>
      </c>
      <c r="AF313" s="297">
        <f t="shared" si="181"/>
        <v>0</v>
      </c>
      <c r="AG313" s="297">
        <f t="shared" si="181"/>
        <v>0</v>
      </c>
      <c r="AH313" s="297">
        <f t="shared" si="181"/>
        <v>0</v>
      </c>
      <c r="AI313" s="297">
        <f t="shared" si="181"/>
        <v>0</v>
      </c>
      <c r="AJ313" s="297">
        <f t="shared" si="181"/>
        <v>0</v>
      </c>
      <c r="AK313" s="297">
        <f t="shared" si="181"/>
        <v>0</v>
      </c>
      <c r="AL313" s="297">
        <f t="shared" si="181"/>
        <v>0</v>
      </c>
      <c r="AM313" s="297">
        <f t="shared" si="181"/>
        <v>0</v>
      </c>
      <c r="AN313" s="297">
        <f t="shared" si="181"/>
        <v>0</v>
      </c>
      <c r="AO313" s="297">
        <f t="shared" si="181"/>
        <v>0</v>
      </c>
      <c r="AP313" s="297">
        <f t="shared" si="181"/>
        <v>0</v>
      </c>
    </row>
    <row r="314" ht="14" customHeight="1" spans="1:42">
      <c r="A314" s="339"/>
      <c r="B314" s="296"/>
      <c r="C314" s="340" t="s">
        <v>808</v>
      </c>
      <c r="D314" s="297">
        <f t="shared" si="176"/>
        <v>0</v>
      </c>
      <c r="E314" s="298"/>
      <c r="F314" s="298"/>
      <c r="G314" s="298"/>
      <c r="H314" s="298"/>
      <c r="I314" s="298"/>
      <c r="J314" s="298"/>
      <c r="K314" s="298"/>
      <c r="L314" s="298"/>
      <c r="M314" s="298"/>
      <c r="N314" s="298"/>
      <c r="O314" s="298"/>
      <c r="P314" s="298"/>
      <c r="Q314" s="316">
        <f t="shared" si="177"/>
        <v>0</v>
      </c>
      <c r="R314" s="298"/>
      <c r="S314" s="298"/>
      <c r="T314" s="316">
        <f t="shared" si="178"/>
        <v>0</v>
      </c>
      <c r="U314" s="298"/>
      <c r="V314" s="298"/>
      <c r="W314" s="298"/>
      <c r="X314" s="298"/>
      <c r="Y314" s="298"/>
      <c r="Z314" s="298"/>
      <c r="AA314" s="298"/>
      <c r="AB314" s="298"/>
      <c r="AC314" s="298"/>
      <c r="AD314" s="298"/>
      <c r="AE314" s="298"/>
      <c r="AF314" s="298"/>
      <c r="AG314" s="298"/>
      <c r="AH314" s="298"/>
      <c r="AI314" s="316">
        <f t="shared" si="179"/>
        <v>0</v>
      </c>
      <c r="AJ314" s="316"/>
      <c r="AK314" s="298"/>
      <c r="AL314" s="297">
        <f t="shared" si="180"/>
        <v>0</v>
      </c>
      <c r="AM314" s="332"/>
      <c r="AN314" s="332"/>
      <c r="AO314" s="332"/>
      <c r="AP314" s="332">
        <f t="shared" si="136"/>
        <v>0</v>
      </c>
    </row>
    <row r="315" ht="14" customHeight="1" spans="1:42">
      <c r="A315" s="339"/>
      <c r="B315" s="296"/>
      <c r="C315" s="340" t="s">
        <v>809</v>
      </c>
      <c r="D315" s="297">
        <f t="shared" si="176"/>
        <v>0</v>
      </c>
      <c r="E315" s="298"/>
      <c r="F315" s="298"/>
      <c r="G315" s="298"/>
      <c r="H315" s="298"/>
      <c r="I315" s="298"/>
      <c r="J315" s="298"/>
      <c r="K315" s="298"/>
      <c r="L315" s="298"/>
      <c r="M315" s="298"/>
      <c r="N315" s="298"/>
      <c r="O315" s="298"/>
      <c r="P315" s="298"/>
      <c r="Q315" s="316">
        <f t="shared" si="177"/>
        <v>0</v>
      </c>
      <c r="R315" s="298"/>
      <c r="S315" s="298"/>
      <c r="T315" s="316">
        <f t="shared" si="178"/>
        <v>0</v>
      </c>
      <c r="U315" s="298"/>
      <c r="V315" s="298"/>
      <c r="W315" s="298"/>
      <c r="X315" s="298"/>
      <c r="Y315" s="298"/>
      <c r="Z315" s="298"/>
      <c r="AA315" s="298"/>
      <c r="AB315" s="298"/>
      <c r="AC315" s="298"/>
      <c r="AD315" s="298"/>
      <c r="AE315" s="298"/>
      <c r="AF315" s="298"/>
      <c r="AG315" s="298"/>
      <c r="AH315" s="298"/>
      <c r="AI315" s="316">
        <f t="shared" si="179"/>
        <v>0</v>
      </c>
      <c r="AJ315" s="316"/>
      <c r="AK315" s="298"/>
      <c r="AL315" s="297">
        <f t="shared" si="180"/>
        <v>0</v>
      </c>
      <c r="AM315" s="332"/>
      <c r="AN315" s="332"/>
      <c r="AO315" s="332"/>
      <c r="AP315" s="332">
        <f t="shared" si="136"/>
        <v>0</v>
      </c>
    </row>
    <row r="316" ht="14" customHeight="1" spans="1:42">
      <c r="A316" s="339"/>
      <c r="B316" s="296"/>
      <c r="C316" s="340" t="s">
        <v>810</v>
      </c>
      <c r="D316" s="297">
        <f t="shared" si="176"/>
        <v>0</v>
      </c>
      <c r="E316" s="298"/>
      <c r="F316" s="298"/>
      <c r="G316" s="298"/>
      <c r="H316" s="298"/>
      <c r="I316" s="298"/>
      <c r="J316" s="298"/>
      <c r="K316" s="298"/>
      <c r="L316" s="298"/>
      <c r="M316" s="298"/>
      <c r="N316" s="298"/>
      <c r="O316" s="298"/>
      <c r="P316" s="298"/>
      <c r="Q316" s="316">
        <f t="shared" si="177"/>
        <v>0</v>
      </c>
      <c r="R316" s="298"/>
      <c r="S316" s="298"/>
      <c r="T316" s="316">
        <f t="shared" si="178"/>
        <v>0</v>
      </c>
      <c r="U316" s="298"/>
      <c r="V316" s="298"/>
      <c r="W316" s="298"/>
      <c r="X316" s="298"/>
      <c r="Y316" s="298"/>
      <c r="Z316" s="298"/>
      <c r="AA316" s="298"/>
      <c r="AB316" s="298"/>
      <c r="AC316" s="298"/>
      <c r="AD316" s="298"/>
      <c r="AE316" s="298"/>
      <c r="AF316" s="298"/>
      <c r="AG316" s="298"/>
      <c r="AH316" s="298"/>
      <c r="AI316" s="316">
        <f t="shared" si="179"/>
        <v>0</v>
      </c>
      <c r="AJ316" s="316"/>
      <c r="AK316" s="298"/>
      <c r="AL316" s="297">
        <f t="shared" si="180"/>
        <v>0</v>
      </c>
      <c r="AM316" s="332"/>
      <c r="AN316" s="332"/>
      <c r="AO316" s="332"/>
      <c r="AP316" s="332">
        <f t="shared" si="136"/>
        <v>0</v>
      </c>
    </row>
    <row r="317" ht="14" customHeight="1" spans="1:42">
      <c r="A317" s="339"/>
      <c r="B317" s="296"/>
      <c r="C317" s="340" t="s">
        <v>811</v>
      </c>
      <c r="D317" s="297">
        <f t="shared" si="176"/>
        <v>0</v>
      </c>
      <c r="E317" s="298"/>
      <c r="F317" s="298"/>
      <c r="G317" s="298"/>
      <c r="H317" s="298"/>
      <c r="I317" s="298"/>
      <c r="J317" s="298"/>
      <c r="K317" s="298"/>
      <c r="L317" s="298"/>
      <c r="M317" s="298"/>
      <c r="N317" s="298"/>
      <c r="O317" s="298"/>
      <c r="P317" s="298"/>
      <c r="Q317" s="316">
        <f t="shared" si="177"/>
        <v>0</v>
      </c>
      <c r="R317" s="298"/>
      <c r="S317" s="298"/>
      <c r="T317" s="316">
        <f t="shared" si="178"/>
        <v>0</v>
      </c>
      <c r="U317" s="298"/>
      <c r="V317" s="298"/>
      <c r="W317" s="298"/>
      <c r="X317" s="298"/>
      <c r="Y317" s="298"/>
      <c r="Z317" s="298"/>
      <c r="AA317" s="298"/>
      <c r="AB317" s="298"/>
      <c r="AC317" s="298"/>
      <c r="AD317" s="298"/>
      <c r="AE317" s="298"/>
      <c r="AF317" s="298"/>
      <c r="AG317" s="298"/>
      <c r="AH317" s="298"/>
      <c r="AI317" s="316">
        <f t="shared" si="179"/>
        <v>0</v>
      </c>
      <c r="AJ317" s="316"/>
      <c r="AK317" s="298"/>
      <c r="AL317" s="297">
        <f t="shared" si="180"/>
        <v>0</v>
      </c>
      <c r="AM317" s="332"/>
      <c r="AN317" s="332"/>
      <c r="AO317" s="332"/>
      <c r="AP317" s="332">
        <f t="shared" si="136"/>
        <v>0</v>
      </c>
    </row>
    <row r="318" ht="14" customHeight="1" spans="1:42">
      <c r="A318" s="339"/>
      <c r="B318" s="296"/>
      <c r="C318" s="126" t="s">
        <v>812</v>
      </c>
      <c r="D318" s="297">
        <f>SUM(D319)</f>
        <v>164.39</v>
      </c>
      <c r="E318" s="297">
        <f t="shared" ref="E318:AP318" si="182">SUM(E319)</f>
        <v>0</v>
      </c>
      <c r="F318" s="297">
        <f t="shared" si="182"/>
        <v>0</v>
      </c>
      <c r="G318" s="297">
        <f t="shared" si="182"/>
        <v>0</v>
      </c>
      <c r="H318" s="297">
        <f t="shared" si="182"/>
        <v>0</v>
      </c>
      <c r="I318" s="297">
        <f t="shared" si="182"/>
        <v>0</v>
      </c>
      <c r="J318" s="297">
        <f t="shared" si="182"/>
        <v>0</v>
      </c>
      <c r="K318" s="297">
        <f t="shared" si="182"/>
        <v>0</v>
      </c>
      <c r="L318" s="297">
        <f t="shared" si="182"/>
        <v>0</v>
      </c>
      <c r="M318" s="297">
        <f t="shared" si="182"/>
        <v>0</v>
      </c>
      <c r="N318" s="297">
        <f t="shared" si="182"/>
        <v>0</v>
      </c>
      <c r="O318" s="297">
        <f t="shared" si="182"/>
        <v>0</v>
      </c>
      <c r="P318" s="297">
        <f t="shared" si="182"/>
        <v>0</v>
      </c>
      <c r="Q318" s="297">
        <f t="shared" si="182"/>
        <v>0</v>
      </c>
      <c r="R318" s="297">
        <f t="shared" si="182"/>
        <v>0</v>
      </c>
      <c r="S318" s="297">
        <f t="shared" si="182"/>
        <v>0</v>
      </c>
      <c r="T318" s="297">
        <f t="shared" si="182"/>
        <v>0</v>
      </c>
      <c r="U318" s="297">
        <f t="shared" si="182"/>
        <v>0</v>
      </c>
      <c r="V318" s="297">
        <f t="shared" si="182"/>
        <v>0</v>
      </c>
      <c r="W318" s="297">
        <f t="shared" si="182"/>
        <v>0</v>
      </c>
      <c r="X318" s="297">
        <f t="shared" si="182"/>
        <v>150</v>
      </c>
      <c r="Y318" s="297">
        <f t="shared" si="182"/>
        <v>14.39</v>
      </c>
      <c r="Z318" s="297">
        <f t="shared" si="182"/>
        <v>0</v>
      </c>
      <c r="AA318" s="297">
        <f t="shared" si="182"/>
        <v>0</v>
      </c>
      <c r="AB318" s="297">
        <f t="shared" si="182"/>
        <v>0</v>
      </c>
      <c r="AC318" s="297">
        <f t="shared" si="182"/>
        <v>0</v>
      </c>
      <c r="AD318" s="297">
        <f t="shared" si="182"/>
        <v>0</v>
      </c>
      <c r="AE318" s="297">
        <f t="shared" si="182"/>
        <v>0</v>
      </c>
      <c r="AF318" s="297">
        <f t="shared" si="182"/>
        <v>0</v>
      </c>
      <c r="AG318" s="297">
        <f t="shared" si="182"/>
        <v>0</v>
      </c>
      <c r="AH318" s="297">
        <f t="shared" si="182"/>
        <v>0</v>
      </c>
      <c r="AI318" s="297">
        <f t="shared" si="182"/>
        <v>164.39</v>
      </c>
      <c r="AJ318" s="297">
        <f t="shared" si="182"/>
        <v>0</v>
      </c>
      <c r="AK318" s="297">
        <f t="shared" si="182"/>
        <v>0</v>
      </c>
      <c r="AL318" s="297">
        <f t="shared" si="182"/>
        <v>164.39</v>
      </c>
      <c r="AM318" s="297">
        <f t="shared" si="182"/>
        <v>1992</v>
      </c>
      <c r="AN318" s="297">
        <f t="shared" si="182"/>
        <v>3344</v>
      </c>
      <c r="AO318" s="297">
        <f t="shared" si="182"/>
        <v>12</v>
      </c>
      <c r="AP318" s="297">
        <f t="shared" si="182"/>
        <v>5512.39</v>
      </c>
    </row>
    <row r="319" ht="14" customHeight="1" spans="1:42">
      <c r="A319" s="339"/>
      <c r="B319" s="296"/>
      <c r="C319" s="126" t="s">
        <v>813</v>
      </c>
      <c r="D319" s="297">
        <f t="shared" ref="D319:D323" si="183">Q319+T319+AI319+AJ319+AK319</f>
        <v>164.39</v>
      </c>
      <c r="E319" s="298"/>
      <c r="F319" s="298"/>
      <c r="G319" s="298"/>
      <c r="H319" s="298"/>
      <c r="I319" s="298"/>
      <c r="J319" s="298"/>
      <c r="K319" s="298"/>
      <c r="L319" s="298"/>
      <c r="M319" s="298"/>
      <c r="N319" s="298"/>
      <c r="O319" s="298"/>
      <c r="P319" s="298"/>
      <c r="Q319" s="316">
        <f t="shared" ref="Q319:Q337" si="184">SUM(E319:P319)</f>
        <v>0</v>
      </c>
      <c r="R319" s="298"/>
      <c r="S319" s="298"/>
      <c r="T319" s="316">
        <f t="shared" ref="T319:T337" si="185">SUM(R319:S319)</f>
        <v>0</v>
      </c>
      <c r="U319" s="298"/>
      <c r="V319" s="298"/>
      <c r="W319" s="298"/>
      <c r="X319" s="298">
        <v>150</v>
      </c>
      <c r="Y319" s="298">
        <v>14.39</v>
      </c>
      <c r="Z319" s="298"/>
      <c r="AA319" s="298"/>
      <c r="AB319" s="298"/>
      <c r="AC319" s="298"/>
      <c r="AD319" s="298"/>
      <c r="AE319" s="298"/>
      <c r="AF319" s="298"/>
      <c r="AG319" s="298"/>
      <c r="AH319" s="298"/>
      <c r="AI319" s="316">
        <f t="shared" ref="AI319:AI337" si="186">SUM(V319:AH319)</f>
        <v>164.39</v>
      </c>
      <c r="AJ319" s="316"/>
      <c r="AK319" s="298"/>
      <c r="AL319" s="297">
        <f t="shared" ref="AL319:AL337" si="187">Q319+T319+U319+AI319+AJ319+AK319</f>
        <v>164.39</v>
      </c>
      <c r="AM319" s="332">
        <v>1992</v>
      </c>
      <c r="AN319" s="332">
        <v>3344</v>
      </c>
      <c r="AO319" s="332">
        <v>12</v>
      </c>
      <c r="AP319" s="332">
        <f t="shared" si="136"/>
        <v>5512.39</v>
      </c>
    </row>
    <row r="320" ht="14" customHeight="1" spans="1:42">
      <c r="A320" s="339"/>
      <c r="B320" s="296"/>
      <c r="C320" s="126" t="s">
        <v>814</v>
      </c>
      <c r="D320" s="297">
        <f>D321+D324+D327+D330+D338+D341+D345+D352+D357+D363+D367+D370</f>
        <v>9776.21</v>
      </c>
      <c r="E320" s="297">
        <f t="shared" ref="E320:AP320" si="188">E321+E324+E327+E330+E338+E341+E345+E352+E357+E363+E367+E370</f>
        <v>4167.85</v>
      </c>
      <c r="F320" s="297">
        <f t="shared" si="188"/>
        <v>0</v>
      </c>
      <c r="G320" s="297">
        <f t="shared" si="188"/>
        <v>356.98</v>
      </c>
      <c r="H320" s="297">
        <f t="shared" si="188"/>
        <v>0</v>
      </c>
      <c r="I320" s="297">
        <f t="shared" si="188"/>
        <v>115.53</v>
      </c>
      <c r="J320" s="297">
        <f t="shared" si="188"/>
        <v>3.03</v>
      </c>
      <c r="K320" s="297">
        <f t="shared" si="188"/>
        <v>5.24</v>
      </c>
      <c r="L320" s="297">
        <f t="shared" si="188"/>
        <v>0</v>
      </c>
      <c r="M320" s="297">
        <f t="shared" si="188"/>
        <v>13.53</v>
      </c>
      <c r="N320" s="297">
        <f t="shared" si="188"/>
        <v>0</v>
      </c>
      <c r="O320" s="297">
        <f t="shared" si="188"/>
        <v>500</v>
      </c>
      <c r="P320" s="297">
        <f t="shared" si="188"/>
        <v>0</v>
      </c>
      <c r="Q320" s="297">
        <f t="shared" si="188"/>
        <v>5162.16</v>
      </c>
      <c r="R320" s="297">
        <f t="shared" si="188"/>
        <v>174.28</v>
      </c>
      <c r="S320" s="297">
        <f t="shared" si="188"/>
        <v>22</v>
      </c>
      <c r="T320" s="297">
        <f t="shared" si="188"/>
        <v>196.28</v>
      </c>
      <c r="U320" s="297">
        <f t="shared" si="188"/>
        <v>0</v>
      </c>
      <c r="V320" s="297">
        <f t="shared" si="188"/>
        <v>320.31</v>
      </c>
      <c r="W320" s="297">
        <f t="shared" si="188"/>
        <v>225.03</v>
      </c>
      <c r="X320" s="297">
        <f t="shared" si="188"/>
        <v>93.81</v>
      </c>
      <c r="Y320" s="297">
        <f t="shared" si="188"/>
        <v>0</v>
      </c>
      <c r="Z320" s="297">
        <f t="shared" si="188"/>
        <v>491.32</v>
      </c>
      <c r="AA320" s="297">
        <f t="shared" si="188"/>
        <v>2458.29</v>
      </c>
      <c r="AB320" s="297">
        <f t="shared" si="188"/>
        <v>0</v>
      </c>
      <c r="AC320" s="297">
        <f t="shared" si="188"/>
        <v>0</v>
      </c>
      <c r="AD320" s="297">
        <f t="shared" si="188"/>
        <v>425.86</v>
      </c>
      <c r="AE320" s="297">
        <f t="shared" si="188"/>
        <v>38.15</v>
      </c>
      <c r="AF320" s="297">
        <f t="shared" si="188"/>
        <v>0</v>
      </c>
      <c r="AG320" s="297">
        <f t="shared" si="188"/>
        <v>0</v>
      </c>
      <c r="AH320" s="297">
        <f t="shared" si="188"/>
        <v>0</v>
      </c>
      <c r="AI320" s="297">
        <f t="shared" si="188"/>
        <v>4052.77</v>
      </c>
      <c r="AJ320" s="297">
        <f t="shared" si="188"/>
        <v>0</v>
      </c>
      <c r="AK320" s="297">
        <f t="shared" si="188"/>
        <v>365</v>
      </c>
      <c r="AL320" s="297">
        <f t="shared" si="188"/>
        <v>9776.21</v>
      </c>
      <c r="AM320" s="297">
        <f t="shared" si="188"/>
        <v>6162.5</v>
      </c>
      <c r="AN320" s="297">
        <f t="shared" si="188"/>
        <v>2062.92</v>
      </c>
      <c r="AO320" s="297">
        <f t="shared" si="188"/>
        <v>4191.24</v>
      </c>
      <c r="AP320" s="297">
        <f t="shared" si="188"/>
        <v>22192.87</v>
      </c>
    </row>
    <row r="321" ht="14" customHeight="1" spans="1:42">
      <c r="A321" s="339"/>
      <c r="B321" s="296"/>
      <c r="C321" s="126" t="s">
        <v>815</v>
      </c>
      <c r="D321" s="297">
        <f>SUM(D322:D323)</f>
        <v>505.68</v>
      </c>
      <c r="E321" s="297">
        <f t="shared" ref="E321:AP321" si="189">SUM(E322:E323)</f>
        <v>311.63</v>
      </c>
      <c r="F321" s="297">
        <f t="shared" si="189"/>
        <v>0</v>
      </c>
      <c r="G321" s="297">
        <f t="shared" si="189"/>
        <v>61.05</v>
      </c>
      <c r="H321" s="297">
        <f t="shared" si="189"/>
        <v>0</v>
      </c>
      <c r="I321" s="297">
        <f t="shared" si="189"/>
        <v>19.67</v>
      </c>
      <c r="J321" s="297">
        <f t="shared" si="189"/>
        <v>0.33</v>
      </c>
      <c r="K321" s="297">
        <f t="shared" si="189"/>
        <v>0.88</v>
      </c>
      <c r="L321" s="297">
        <f t="shared" si="189"/>
        <v>0</v>
      </c>
      <c r="M321" s="297">
        <f t="shared" si="189"/>
        <v>8.85</v>
      </c>
      <c r="N321" s="297">
        <f t="shared" si="189"/>
        <v>0</v>
      </c>
      <c r="O321" s="297">
        <f t="shared" si="189"/>
        <v>0</v>
      </c>
      <c r="P321" s="297">
        <f t="shared" si="189"/>
        <v>0</v>
      </c>
      <c r="Q321" s="297">
        <f t="shared" si="189"/>
        <v>402.41</v>
      </c>
      <c r="R321" s="297">
        <f t="shared" si="189"/>
        <v>22.7</v>
      </c>
      <c r="S321" s="297">
        <f t="shared" si="189"/>
        <v>4</v>
      </c>
      <c r="T321" s="297">
        <f t="shared" si="189"/>
        <v>26.7</v>
      </c>
      <c r="U321" s="297">
        <f t="shared" si="189"/>
        <v>0</v>
      </c>
      <c r="V321" s="297">
        <f t="shared" si="189"/>
        <v>71.57</v>
      </c>
      <c r="W321" s="297">
        <f t="shared" si="189"/>
        <v>0</v>
      </c>
      <c r="X321" s="297">
        <f t="shared" si="189"/>
        <v>5</v>
      </c>
      <c r="Y321" s="297">
        <f t="shared" si="189"/>
        <v>0</v>
      </c>
      <c r="Z321" s="297">
        <f t="shared" si="189"/>
        <v>0</v>
      </c>
      <c r="AA321" s="297">
        <f t="shared" si="189"/>
        <v>0</v>
      </c>
      <c r="AB321" s="297">
        <f t="shared" si="189"/>
        <v>0</v>
      </c>
      <c r="AC321" s="297">
        <f t="shared" si="189"/>
        <v>0</v>
      </c>
      <c r="AD321" s="297">
        <f t="shared" si="189"/>
        <v>0</v>
      </c>
      <c r="AE321" s="297">
        <f t="shared" si="189"/>
        <v>0</v>
      </c>
      <c r="AF321" s="297">
        <f t="shared" si="189"/>
        <v>0</v>
      </c>
      <c r="AG321" s="297">
        <f t="shared" si="189"/>
        <v>0</v>
      </c>
      <c r="AH321" s="297">
        <f t="shared" si="189"/>
        <v>0</v>
      </c>
      <c r="AI321" s="297">
        <f t="shared" si="189"/>
        <v>76.57</v>
      </c>
      <c r="AJ321" s="297">
        <f t="shared" si="189"/>
        <v>0</v>
      </c>
      <c r="AK321" s="297">
        <f t="shared" si="189"/>
        <v>0</v>
      </c>
      <c r="AL321" s="297">
        <f t="shared" si="189"/>
        <v>505.68</v>
      </c>
      <c r="AM321" s="297">
        <f t="shared" si="189"/>
        <v>0</v>
      </c>
      <c r="AN321" s="297">
        <f t="shared" si="189"/>
        <v>0</v>
      </c>
      <c r="AO321" s="297">
        <f t="shared" si="189"/>
        <v>0</v>
      </c>
      <c r="AP321" s="297">
        <f t="shared" si="189"/>
        <v>505.68</v>
      </c>
    </row>
    <row r="322" ht="14" customHeight="1" spans="1:42">
      <c r="A322" s="339"/>
      <c r="B322" s="296"/>
      <c r="C322" s="126" t="s">
        <v>453</v>
      </c>
      <c r="D322" s="297">
        <f t="shared" si="183"/>
        <v>493.15</v>
      </c>
      <c r="E322" s="298">
        <v>301.1</v>
      </c>
      <c r="F322" s="298"/>
      <c r="G322" s="298">
        <v>61.05</v>
      </c>
      <c r="H322" s="298"/>
      <c r="I322" s="298">
        <v>19.67</v>
      </c>
      <c r="J322" s="298">
        <v>0.33</v>
      </c>
      <c r="K322" s="298">
        <v>0.88</v>
      </c>
      <c r="L322" s="298"/>
      <c r="M322" s="298">
        <v>8.85</v>
      </c>
      <c r="N322" s="298"/>
      <c r="O322" s="298"/>
      <c r="P322" s="298"/>
      <c r="Q322" s="316">
        <f t="shared" si="184"/>
        <v>391.88</v>
      </c>
      <c r="R322" s="298">
        <v>22.7</v>
      </c>
      <c r="S322" s="298">
        <v>4</v>
      </c>
      <c r="T322" s="316">
        <f t="shared" si="185"/>
        <v>26.7</v>
      </c>
      <c r="U322" s="298"/>
      <c r="V322" s="298">
        <v>71.57</v>
      </c>
      <c r="W322" s="298"/>
      <c r="X322" s="298">
        <v>3</v>
      </c>
      <c r="Y322" s="298"/>
      <c r="Z322" s="298"/>
      <c r="AA322" s="298"/>
      <c r="AB322" s="298"/>
      <c r="AC322" s="298"/>
      <c r="AD322" s="298"/>
      <c r="AE322" s="298"/>
      <c r="AF322" s="298"/>
      <c r="AG322" s="298"/>
      <c r="AH322" s="298"/>
      <c r="AI322" s="316">
        <f t="shared" si="186"/>
        <v>74.57</v>
      </c>
      <c r="AJ322" s="316"/>
      <c r="AK322" s="298"/>
      <c r="AL322" s="297">
        <f t="shared" si="187"/>
        <v>493.15</v>
      </c>
      <c r="AM322" s="332"/>
      <c r="AN322" s="332"/>
      <c r="AO322" s="332"/>
      <c r="AP322" s="332">
        <f t="shared" si="136"/>
        <v>493.15</v>
      </c>
    </row>
    <row r="323" ht="14" customHeight="1" spans="1:42">
      <c r="A323" s="339"/>
      <c r="B323" s="296"/>
      <c r="C323" s="126" t="s">
        <v>816</v>
      </c>
      <c r="D323" s="297">
        <f t="shared" si="183"/>
        <v>12.53</v>
      </c>
      <c r="E323" s="298">
        <v>10.53</v>
      </c>
      <c r="F323" s="298"/>
      <c r="G323" s="298"/>
      <c r="H323" s="298"/>
      <c r="I323" s="298"/>
      <c r="J323" s="298"/>
      <c r="K323" s="298"/>
      <c r="L323" s="298"/>
      <c r="M323" s="298"/>
      <c r="N323" s="298"/>
      <c r="O323" s="298"/>
      <c r="P323" s="298"/>
      <c r="Q323" s="316">
        <f t="shared" si="184"/>
        <v>10.53</v>
      </c>
      <c r="R323" s="298"/>
      <c r="S323" s="298"/>
      <c r="T323" s="316">
        <f t="shared" si="185"/>
        <v>0</v>
      </c>
      <c r="U323" s="298"/>
      <c r="V323" s="298"/>
      <c r="W323" s="298"/>
      <c r="X323" s="298">
        <v>2</v>
      </c>
      <c r="Y323" s="298"/>
      <c r="Z323" s="298"/>
      <c r="AA323" s="298"/>
      <c r="AB323" s="298"/>
      <c r="AC323" s="298"/>
      <c r="AD323" s="298"/>
      <c r="AE323" s="298"/>
      <c r="AF323" s="298"/>
      <c r="AG323" s="298"/>
      <c r="AH323" s="298"/>
      <c r="AI323" s="316">
        <f t="shared" si="186"/>
        <v>2</v>
      </c>
      <c r="AJ323" s="316"/>
      <c r="AK323" s="298"/>
      <c r="AL323" s="297">
        <f t="shared" si="187"/>
        <v>12.53</v>
      </c>
      <c r="AM323" s="332"/>
      <c r="AN323" s="332"/>
      <c r="AO323" s="332"/>
      <c r="AP323" s="332">
        <f t="shared" si="136"/>
        <v>12.53</v>
      </c>
    </row>
    <row r="324" ht="14" customHeight="1" spans="1:42">
      <c r="A324" s="339"/>
      <c r="B324" s="296"/>
      <c r="C324" s="126" t="s">
        <v>817</v>
      </c>
      <c r="D324" s="297">
        <f>SUM(D325:D326)</f>
        <v>582.78</v>
      </c>
      <c r="E324" s="297">
        <f t="shared" ref="E324:AP324" si="190">SUM(E325:E326)</f>
        <v>150.79</v>
      </c>
      <c r="F324" s="297">
        <f t="shared" si="190"/>
        <v>0</v>
      </c>
      <c r="G324" s="297">
        <f t="shared" si="190"/>
        <v>3.5</v>
      </c>
      <c r="H324" s="297">
        <f t="shared" si="190"/>
        <v>0</v>
      </c>
      <c r="I324" s="297">
        <f t="shared" si="190"/>
        <v>3.05</v>
      </c>
      <c r="J324" s="297">
        <f t="shared" si="190"/>
        <v>0.09</v>
      </c>
      <c r="K324" s="297">
        <f t="shared" si="190"/>
        <v>0.06</v>
      </c>
      <c r="L324" s="297">
        <f t="shared" si="190"/>
        <v>0</v>
      </c>
      <c r="M324" s="297">
        <f t="shared" si="190"/>
        <v>0</v>
      </c>
      <c r="N324" s="297">
        <f t="shared" si="190"/>
        <v>0</v>
      </c>
      <c r="O324" s="297">
        <f t="shared" si="190"/>
        <v>0</v>
      </c>
      <c r="P324" s="297">
        <f t="shared" si="190"/>
        <v>0</v>
      </c>
      <c r="Q324" s="297">
        <f t="shared" si="190"/>
        <v>157.49</v>
      </c>
      <c r="R324" s="297">
        <f t="shared" si="190"/>
        <v>0</v>
      </c>
      <c r="S324" s="297">
        <f t="shared" si="190"/>
        <v>0</v>
      </c>
      <c r="T324" s="297">
        <f t="shared" si="190"/>
        <v>0</v>
      </c>
      <c r="U324" s="297">
        <f t="shared" si="190"/>
        <v>0</v>
      </c>
      <c r="V324" s="297">
        <f t="shared" si="190"/>
        <v>6</v>
      </c>
      <c r="W324" s="297">
        <f t="shared" si="190"/>
        <v>150</v>
      </c>
      <c r="X324" s="297">
        <f t="shared" si="190"/>
        <v>10</v>
      </c>
      <c r="Y324" s="297">
        <f t="shared" si="190"/>
        <v>0</v>
      </c>
      <c r="Z324" s="297">
        <f t="shared" si="190"/>
        <v>13</v>
      </c>
      <c r="AA324" s="297">
        <f t="shared" si="190"/>
        <v>246.29</v>
      </c>
      <c r="AB324" s="297">
        <f t="shared" si="190"/>
        <v>0</v>
      </c>
      <c r="AC324" s="297">
        <f t="shared" si="190"/>
        <v>0</v>
      </c>
      <c r="AD324" s="297">
        <f t="shared" si="190"/>
        <v>0</v>
      </c>
      <c r="AE324" s="297">
        <f t="shared" si="190"/>
        <v>0</v>
      </c>
      <c r="AF324" s="297">
        <f t="shared" si="190"/>
        <v>0</v>
      </c>
      <c r="AG324" s="297">
        <f t="shared" si="190"/>
        <v>0</v>
      </c>
      <c r="AH324" s="297">
        <f t="shared" si="190"/>
        <v>0</v>
      </c>
      <c r="AI324" s="297">
        <f t="shared" si="190"/>
        <v>425.29</v>
      </c>
      <c r="AJ324" s="297">
        <f t="shared" si="190"/>
        <v>0</v>
      </c>
      <c r="AK324" s="297">
        <f t="shared" si="190"/>
        <v>0</v>
      </c>
      <c r="AL324" s="297">
        <f t="shared" si="190"/>
        <v>582.78</v>
      </c>
      <c r="AM324" s="297">
        <f t="shared" si="190"/>
        <v>0</v>
      </c>
      <c r="AN324" s="297">
        <f t="shared" si="190"/>
        <v>300</v>
      </c>
      <c r="AO324" s="297">
        <f t="shared" si="190"/>
        <v>0</v>
      </c>
      <c r="AP324" s="297">
        <f t="shared" si="190"/>
        <v>882.78</v>
      </c>
    </row>
    <row r="325" ht="14" customHeight="1" spans="1:42">
      <c r="A325" s="339"/>
      <c r="B325" s="296"/>
      <c r="C325" s="126" t="s">
        <v>818</v>
      </c>
      <c r="D325" s="297">
        <f t="shared" ref="D325:D329" si="191">Q325+T325+AI325+AJ325+AK325</f>
        <v>540.44</v>
      </c>
      <c r="E325" s="298">
        <v>110.36</v>
      </c>
      <c r="F325" s="298"/>
      <c r="G325" s="298">
        <v>2.5</v>
      </c>
      <c r="H325" s="298"/>
      <c r="I325" s="298">
        <v>2.19</v>
      </c>
      <c r="J325" s="298">
        <v>0.06</v>
      </c>
      <c r="K325" s="298">
        <v>0.04</v>
      </c>
      <c r="L325" s="298"/>
      <c r="M325" s="298"/>
      <c r="N325" s="298"/>
      <c r="O325" s="298"/>
      <c r="P325" s="298"/>
      <c r="Q325" s="316">
        <f t="shared" si="184"/>
        <v>115.15</v>
      </c>
      <c r="R325" s="298"/>
      <c r="S325" s="298"/>
      <c r="T325" s="316">
        <f t="shared" si="185"/>
        <v>0</v>
      </c>
      <c r="U325" s="298"/>
      <c r="V325" s="298">
        <v>6</v>
      </c>
      <c r="W325" s="298">
        <v>150</v>
      </c>
      <c r="X325" s="298">
        <v>10</v>
      </c>
      <c r="Y325" s="298"/>
      <c r="Z325" s="298">
        <v>13</v>
      </c>
      <c r="AA325" s="298">
        <v>246.29</v>
      </c>
      <c r="AB325" s="298"/>
      <c r="AC325" s="298"/>
      <c r="AD325" s="298"/>
      <c r="AE325" s="298"/>
      <c r="AF325" s="298"/>
      <c r="AG325" s="298"/>
      <c r="AH325" s="298"/>
      <c r="AI325" s="316">
        <f t="shared" si="186"/>
        <v>425.29</v>
      </c>
      <c r="AJ325" s="316"/>
      <c r="AK325" s="298"/>
      <c r="AL325" s="297">
        <f t="shared" si="187"/>
        <v>540.44</v>
      </c>
      <c r="AM325" s="332"/>
      <c r="AN325" s="332">
        <v>300</v>
      </c>
      <c r="AO325" s="332"/>
      <c r="AP325" s="332">
        <f t="shared" si="136"/>
        <v>840.44</v>
      </c>
    </row>
    <row r="326" ht="14" customHeight="1" spans="1:42">
      <c r="A326" s="339"/>
      <c r="B326" s="296"/>
      <c r="C326" s="126" t="s">
        <v>819</v>
      </c>
      <c r="D326" s="297">
        <f t="shared" si="191"/>
        <v>42.34</v>
      </c>
      <c r="E326" s="298">
        <v>40.43</v>
      </c>
      <c r="F326" s="298"/>
      <c r="G326" s="298">
        <v>1</v>
      </c>
      <c r="H326" s="298"/>
      <c r="I326" s="298">
        <v>0.86</v>
      </c>
      <c r="J326" s="298">
        <v>0.03</v>
      </c>
      <c r="K326" s="298">
        <v>0.02</v>
      </c>
      <c r="L326" s="298"/>
      <c r="M326" s="298"/>
      <c r="N326" s="298"/>
      <c r="O326" s="298"/>
      <c r="P326" s="298"/>
      <c r="Q326" s="316">
        <f t="shared" si="184"/>
        <v>42.34</v>
      </c>
      <c r="R326" s="298"/>
      <c r="S326" s="298"/>
      <c r="T326" s="316">
        <f t="shared" si="185"/>
        <v>0</v>
      </c>
      <c r="U326" s="298"/>
      <c r="V326" s="298"/>
      <c r="W326" s="298"/>
      <c r="X326" s="298"/>
      <c r="Y326" s="298"/>
      <c r="Z326" s="298"/>
      <c r="AA326" s="298"/>
      <c r="AB326" s="298"/>
      <c r="AC326" s="298"/>
      <c r="AD326" s="298"/>
      <c r="AE326" s="298"/>
      <c r="AF326" s="298"/>
      <c r="AG326" s="298"/>
      <c r="AH326" s="298"/>
      <c r="AI326" s="316">
        <f t="shared" si="186"/>
        <v>0</v>
      </c>
      <c r="AJ326" s="316"/>
      <c r="AK326" s="298"/>
      <c r="AL326" s="297">
        <f t="shared" si="187"/>
        <v>42.34</v>
      </c>
      <c r="AM326" s="332"/>
      <c r="AN326" s="332"/>
      <c r="AO326" s="332"/>
      <c r="AP326" s="332">
        <f t="shared" si="136"/>
        <v>42.34</v>
      </c>
    </row>
    <row r="327" ht="14" customHeight="1" spans="1:42">
      <c r="A327" s="339"/>
      <c r="B327" s="296"/>
      <c r="C327" s="126" t="s">
        <v>820</v>
      </c>
      <c r="D327" s="297">
        <f>SUM(D328:D329)</f>
        <v>1804.1</v>
      </c>
      <c r="E327" s="297">
        <f t="shared" ref="E327:AP327" si="192">SUM(E328:E329)</f>
        <v>1645.5</v>
      </c>
      <c r="F327" s="297">
        <f t="shared" si="192"/>
        <v>0</v>
      </c>
      <c r="G327" s="297">
        <f t="shared" si="192"/>
        <v>39.82</v>
      </c>
      <c r="H327" s="297">
        <f t="shared" si="192"/>
        <v>0</v>
      </c>
      <c r="I327" s="297">
        <f t="shared" si="192"/>
        <v>14.08</v>
      </c>
      <c r="J327" s="297">
        <f t="shared" si="192"/>
        <v>1</v>
      </c>
      <c r="K327" s="297">
        <f t="shared" si="192"/>
        <v>0.6</v>
      </c>
      <c r="L327" s="297">
        <f t="shared" si="192"/>
        <v>0</v>
      </c>
      <c r="M327" s="297">
        <f t="shared" si="192"/>
        <v>0</v>
      </c>
      <c r="N327" s="297">
        <f t="shared" si="192"/>
        <v>0</v>
      </c>
      <c r="O327" s="297">
        <f t="shared" si="192"/>
        <v>0</v>
      </c>
      <c r="P327" s="297">
        <f t="shared" si="192"/>
        <v>0</v>
      </c>
      <c r="Q327" s="297">
        <f t="shared" si="192"/>
        <v>1701</v>
      </c>
      <c r="R327" s="297">
        <f t="shared" si="192"/>
        <v>0</v>
      </c>
      <c r="S327" s="297">
        <f t="shared" si="192"/>
        <v>0</v>
      </c>
      <c r="T327" s="297">
        <f t="shared" si="192"/>
        <v>0</v>
      </c>
      <c r="U327" s="297">
        <f t="shared" si="192"/>
        <v>0</v>
      </c>
      <c r="V327" s="297">
        <f t="shared" si="192"/>
        <v>0</v>
      </c>
      <c r="W327" s="297">
        <f t="shared" si="192"/>
        <v>0</v>
      </c>
      <c r="X327" s="297">
        <f t="shared" si="192"/>
        <v>11.1</v>
      </c>
      <c r="Y327" s="297">
        <f t="shared" si="192"/>
        <v>0</v>
      </c>
      <c r="Z327" s="297">
        <f t="shared" si="192"/>
        <v>0</v>
      </c>
      <c r="AA327" s="297">
        <f t="shared" si="192"/>
        <v>92</v>
      </c>
      <c r="AB327" s="297">
        <f t="shared" si="192"/>
        <v>0</v>
      </c>
      <c r="AC327" s="297">
        <f t="shared" si="192"/>
        <v>0</v>
      </c>
      <c r="AD327" s="297">
        <f t="shared" si="192"/>
        <v>0</v>
      </c>
      <c r="AE327" s="297">
        <f t="shared" si="192"/>
        <v>0</v>
      </c>
      <c r="AF327" s="297">
        <f t="shared" si="192"/>
        <v>0</v>
      </c>
      <c r="AG327" s="297">
        <f t="shared" si="192"/>
        <v>0</v>
      </c>
      <c r="AH327" s="297">
        <f t="shared" si="192"/>
        <v>0</v>
      </c>
      <c r="AI327" s="297">
        <f t="shared" si="192"/>
        <v>103.1</v>
      </c>
      <c r="AJ327" s="297">
        <f t="shared" si="192"/>
        <v>0</v>
      </c>
      <c r="AK327" s="297">
        <f t="shared" si="192"/>
        <v>0</v>
      </c>
      <c r="AL327" s="297">
        <f t="shared" si="192"/>
        <v>1804.1</v>
      </c>
      <c r="AM327" s="297">
        <f t="shared" si="192"/>
        <v>0</v>
      </c>
      <c r="AN327" s="297">
        <f t="shared" si="192"/>
        <v>277.6</v>
      </c>
      <c r="AO327" s="297">
        <f t="shared" si="192"/>
        <v>56</v>
      </c>
      <c r="AP327" s="297">
        <f t="shared" si="192"/>
        <v>2137.7</v>
      </c>
    </row>
    <row r="328" ht="14" customHeight="1" spans="1:42">
      <c r="A328" s="339"/>
      <c r="B328" s="296"/>
      <c r="C328" s="126" t="s">
        <v>821</v>
      </c>
      <c r="D328" s="297">
        <f t="shared" si="191"/>
        <v>1712.1</v>
      </c>
      <c r="E328" s="298">
        <v>1645.5</v>
      </c>
      <c r="F328" s="298"/>
      <c r="G328" s="298">
        <v>39.82</v>
      </c>
      <c r="H328" s="298"/>
      <c r="I328" s="298">
        <v>14.08</v>
      </c>
      <c r="J328" s="298">
        <v>1</v>
      </c>
      <c r="K328" s="298">
        <v>0.6</v>
      </c>
      <c r="L328" s="298"/>
      <c r="M328" s="298"/>
      <c r="N328" s="298"/>
      <c r="O328" s="298"/>
      <c r="P328" s="298"/>
      <c r="Q328" s="316">
        <f t="shared" si="184"/>
        <v>1701</v>
      </c>
      <c r="R328" s="298"/>
      <c r="S328" s="298"/>
      <c r="T328" s="316">
        <f t="shared" si="185"/>
        <v>0</v>
      </c>
      <c r="U328" s="298"/>
      <c r="V328" s="298"/>
      <c r="W328" s="298"/>
      <c r="X328" s="298">
        <v>11.1</v>
      </c>
      <c r="Y328" s="298"/>
      <c r="Z328" s="298"/>
      <c r="AA328" s="298"/>
      <c r="AB328" s="298"/>
      <c r="AC328" s="298"/>
      <c r="AD328" s="298"/>
      <c r="AE328" s="298"/>
      <c r="AF328" s="298"/>
      <c r="AG328" s="298"/>
      <c r="AH328" s="298"/>
      <c r="AI328" s="316">
        <f t="shared" si="186"/>
        <v>11.1</v>
      </c>
      <c r="AJ328" s="316"/>
      <c r="AK328" s="298"/>
      <c r="AL328" s="297">
        <f t="shared" si="187"/>
        <v>1712.1</v>
      </c>
      <c r="AM328" s="332"/>
      <c r="AN328" s="332"/>
      <c r="AO328" s="332"/>
      <c r="AP328" s="332">
        <f t="shared" si="136"/>
        <v>1712.1</v>
      </c>
    </row>
    <row r="329" ht="14" customHeight="1" spans="1:42">
      <c r="A329" s="339"/>
      <c r="B329" s="296"/>
      <c r="C329" s="126" t="s">
        <v>822</v>
      </c>
      <c r="D329" s="297">
        <f t="shared" si="191"/>
        <v>92</v>
      </c>
      <c r="E329" s="298"/>
      <c r="F329" s="298"/>
      <c r="G329" s="298"/>
      <c r="H329" s="298"/>
      <c r="I329" s="298"/>
      <c r="J329" s="298"/>
      <c r="K329" s="298"/>
      <c r="L329" s="298"/>
      <c r="M329" s="298"/>
      <c r="N329" s="298"/>
      <c r="O329" s="298"/>
      <c r="P329" s="298"/>
      <c r="Q329" s="316">
        <f t="shared" si="184"/>
        <v>0</v>
      </c>
      <c r="R329" s="298"/>
      <c r="S329" s="298"/>
      <c r="T329" s="316">
        <f t="shared" si="185"/>
        <v>0</v>
      </c>
      <c r="U329" s="298"/>
      <c r="V329" s="298"/>
      <c r="W329" s="298"/>
      <c r="X329" s="298"/>
      <c r="Y329" s="298"/>
      <c r="Z329" s="298"/>
      <c r="AA329" s="298">
        <v>92</v>
      </c>
      <c r="AB329" s="298"/>
      <c r="AC329" s="298"/>
      <c r="AD329" s="298"/>
      <c r="AE329" s="298"/>
      <c r="AF329" s="298"/>
      <c r="AG329" s="298"/>
      <c r="AH329" s="298"/>
      <c r="AI329" s="316">
        <f t="shared" si="186"/>
        <v>92</v>
      </c>
      <c r="AJ329" s="316"/>
      <c r="AK329" s="298"/>
      <c r="AL329" s="297">
        <f t="shared" si="187"/>
        <v>92</v>
      </c>
      <c r="AM329" s="332"/>
      <c r="AN329" s="332">
        <v>277.6</v>
      </c>
      <c r="AO329" s="332">
        <v>56</v>
      </c>
      <c r="AP329" s="332">
        <f t="shared" si="136"/>
        <v>425.6</v>
      </c>
    </row>
    <row r="330" ht="14" customHeight="1" spans="1:42">
      <c r="A330" s="339"/>
      <c r="B330" s="296"/>
      <c r="C330" s="126" t="s">
        <v>823</v>
      </c>
      <c r="D330" s="297">
        <f>SUM(D331:D337)</f>
        <v>895.45</v>
      </c>
      <c r="E330" s="297">
        <f t="shared" ref="E330:AP330" si="193">SUM(E331:E337)</f>
        <v>272.61</v>
      </c>
      <c r="F330" s="297">
        <f t="shared" si="193"/>
        <v>0</v>
      </c>
      <c r="G330" s="297">
        <f t="shared" si="193"/>
        <v>47.66</v>
      </c>
      <c r="H330" s="297">
        <f t="shared" si="193"/>
        <v>0</v>
      </c>
      <c r="I330" s="297">
        <f t="shared" si="193"/>
        <v>15.04</v>
      </c>
      <c r="J330" s="297">
        <f t="shared" si="193"/>
        <v>0.09</v>
      </c>
      <c r="K330" s="297">
        <f t="shared" si="193"/>
        <v>0.72</v>
      </c>
      <c r="L330" s="297">
        <f t="shared" si="193"/>
        <v>0</v>
      </c>
      <c r="M330" s="297">
        <f t="shared" si="193"/>
        <v>0</v>
      </c>
      <c r="N330" s="297">
        <f t="shared" si="193"/>
        <v>0</v>
      </c>
      <c r="O330" s="297">
        <f t="shared" si="193"/>
        <v>0</v>
      </c>
      <c r="P330" s="297">
        <f t="shared" si="193"/>
        <v>0</v>
      </c>
      <c r="Q330" s="297">
        <f t="shared" si="193"/>
        <v>336.12</v>
      </c>
      <c r="R330" s="297">
        <f t="shared" si="193"/>
        <v>25.94</v>
      </c>
      <c r="S330" s="297">
        <f t="shared" si="193"/>
        <v>2</v>
      </c>
      <c r="T330" s="297">
        <f t="shared" si="193"/>
        <v>27.94</v>
      </c>
      <c r="U330" s="297">
        <f t="shared" si="193"/>
        <v>0</v>
      </c>
      <c r="V330" s="297">
        <f t="shared" si="193"/>
        <v>242.74</v>
      </c>
      <c r="W330" s="297">
        <f t="shared" si="193"/>
        <v>0</v>
      </c>
      <c r="X330" s="297">
        <f t="shared" si="193"/>
        <v>26</v>
      </c>
      <c r="Y330" s="297">
        <f t="shared" si="193"/>
        <v>0</v>
      </c>
      <c r="Z330" s="297">
        <f t="shared" si="193"/>
        <v>0</v>
      </c>
      <c r="AA330" s="297">
        <f t="shared" si="193"/>
        <v>0</v>
      </c>
      <c r="AB330" s="297">
        <f t="shared" si="193"/>
        <v>0</v>
      </c>
      <c r="AC330" s="297">
        <f t="shared" si="193"/>
        <v>0</v>
      </c>
      <c r="AD330" s="297">
        <f t="shared" si="193"/>
        <v>149.5</v>
      </c>
      <c r="AE330" s="297">
        <f t="shared" si="193"/>
        <v>38.15</v>
      </c>
      <c r="AF330" s="297">
        <f t="shared" si="193"/>
        <v>0</v>
      </c>
      <c r="AG330" s="297">
        <f t="shared" si="193"/>
        <v>0</v>
      </c>
      <c r="AH330" s="297">
        <f t="shared" si="193"/>
        <v>0</v>
      </c>
      <c r="AI330" s="297">
        <f t="shared" si="193"/>
        <v>456.39</v>
      </c>
      <c r="AJ330" s="297">
        <f t="shared" si="193"/>
        <v>0</v>
      </c>
      <c r="AK330" s="297">
        <f t="shared" si="193"/>
        <v>75</v>
      </c>
      <c r="AL330" s="297">
        <f t="shared" si="193"/>
        <v>895.45</v>
      </c>
      <c r="AM330" s="297">
        <f t="shared" si="193"/>
        <v>358.9</v>
      </c>
      <c r="AN330" s="297">
        <f t="shared" si="193"/>
        <v>942.32</v>
      </c>
      <c r="AO330" s="297">
        <f t="shared" si="193"/>
        <v>53.24</v>
      </c>
      <c r="AP330" s="297">
        <f t="shared" si="193"/>
        <v>2249.91</v>
      </c>
    </row>
    <row r="331" ht="14" customHeight="1" spans="1:42">
      <c r="A331" s="339"/>
      <c r="B331" s="296"/>
      <c r="C331" s="126" t="s">
        <v>824</v>
      </c>
      <c r="D331" s="297">
        <f t="shared" ref="D331:D337" si="194">Q331+T331+AI331+AJ331+AK331</f>
        <v>671.04</v>
      </c>
      <c r="E331" s="298">
        <v>200.46</v>
      </c>
      <c r="F331" s="298"/>
      <c r="G331" s="298">
        <v>45.76</v>
      </c>
      <c r="H331" s="298"/>
      <c r="I331" s="298">
        <v>14.26</v>
      </c>
      <c r="J331" s="298">
        <v>0.04</v>
      </c>
      <c r="K331" s="298">
        <v>0.69</v>
      </c>
      <c r="L331" s="298"/>
      <c r="M331" s="298"/>
      <c r="N331" s="298"/>
      <c r="O331" s="298"/>
      <c r="P331" s="298"/>
      <c r="Q331" s="316">
        <f t="shared" si="184"/>
        <v>261.21</v>
      </c>
      <c r="R331" s="298">
        <v>25.94</v>
      </c>
      <c r="S331" s="298">
        <v>2</v>
      </c>
      <c r="T331" s="316">
        <f t="shared" si="185"/>
        <v>27.94</v>
      </c>
      <c r="U331" s="298"/>
      <c r="V331" s="298">
        <v>242.74</v>
      </c>
      <c r="W331" s="298"/>
      <c r="X331" s="298">
        <v>16</v>
      </c>
      <c r="Y331" s="298"/>
      <c r="Z331" s="298"/>
      <c r="AA331" s="298"/>
      <c r="AB331" s="298"/>
      <c r="AC331" s="298"/>
      <c r="AD331" s="298">
        <v>10</v>
      </c>
      <c r="AE331" s="298">
        <v>38.15</v>
      </c>
      <c r="AF331" s="298"/>
      <c r="AG331" s="298"/>
      <c r="AH331" s="298"/>
      <c r="AI331" s="316">
        <f t="shared" si="186"/>
        <v>306.89</v>
      </c>
      <c r="AJ331" s="316"/>
      <c r="AK331" s="298">
        <v>75</v>
      </c>
      <c r="AL331" s="297">
        <f t="shared" si="187"/>
        <v>671.04</v>
      </c>
      <c r="AM331" s="332"/>
      <c r="AN331" s="332"/>
      <c r="AO331" s="332"/>
      <c r="AP331" s="332">
        <f t="shared" si="136"/>
        <v>671.04</v>
      </c>
    </row>
    <row r="332" ht="14" customHeight="1" spans="1:42">
      <c r="A332" s="339"/>
      <c r="B332" s="296"/>
      <c r="C332" s="126" t="s">
        <v>825</v>
      </c>
      <c r="D332" s="297">
        <f t="shared" si="194"/>
        <v>0</v>
      </c>
      <c r="E332" s="298"/>
      <c r="F332" s="298"/>
      <c r="G332" s="298"/>
      <c r="H332" s="298"/>
      <c r="I332" s="298"/>
      <c r="J332" s="298"/>
      <c r="K332" s="298"/>
      <c r="L332" s="298"/>
      <c r="M332" s="298"/>
      <c r="N332" s="298"/>
      <c r="O332" s="298"/>
      <c r="P332" s="298"/>
      <c r="Q332" s="316">
        <f t="shared" si="184"/>
        <v>0</v>
      </c>
      <c r="R332" s="298"/>
      <c r="S332" s="298"/>
      <c r="T332" s="316">
        <f t="shared" si="185"/>
        <v>0</v>
      </c>
      <c r="U332" s="298"/>
      <c r="V332" s="298"/>
      <c r="W332" s="298"/>
      <c r="X332" s="298"/>
      <c r="Y332" s="298"/>
      <c r="Z332" s="298"/>
      <c r="AA332" s="298"/>
      <c r="AB332" s="298"/>
      <c r="AC332" s="298"/>
      <c r="AD332" s="298"/>
      <c r="AE332" s="298"/>
      <c r="AF332" s="298"/>
      <c r="AG332" s="298"/>
      <c r="AH332" s="298"/>
      <c r="AI332" s="316">
        <f t="shared" si="186"/>
        <v>0</v>
      </c>
      <c r="AJ332" s="316"/>
      <c r="AK332" s="298"/>
      <c r="AL332" s="297">
        <f t="shared" si="187"/>
        <v>0</v>
      </c>
      <c r="AM332" s="332"/>
      <c r="AN332" s="332"/>
      <c r="AO332" s="332"/>
      <c r="AP332" s="332">
        <f t="shared" si="136"/>
        <v>0</v>
      </c>
    </row>
    <row r="333" ht="14" customHeight="1" spans="1:42">
      <c r="A333" s="339"/>
      <c r="B333" s="296"/>
      <c r="C333" s="126" t="s">
        <v>826</v>
      </c>
      <c r="D333" s="297">
        <f t="shared" si="194"/>
        <v>84.91</v>
      </c>
      <c r="E333" s="298">
        <v>72.15</v>
      </c>
      <c r="F333" s="298"/>
      <c r="G333" s="298">
        <v>1.9</v>
      </c>
      <c r="H333" s="298"/>
      <c r="I333" s="298">
        <v>0.78</v>
      </c>
      <c r="J333" s="298">
        <v>0.05</v>
      </c>
      <c r="K333" s="298">
        <v>0.03</v>
      </c>
      <c r="L333" s="298"/>
      <c r="M333" s="298"/>
      <c r="N333" s="298"/>
      <c r="O333" s="298"/>
      <c r="P333" s="298"/>
      <c r="Q333" s="316">
        <f t="shared" si="184"/>
        <v>74.91</v>
      </c>
      <c r="R333" s="298"/>
      <c r="S333" s="298"/>
      <c r="T333" s="316">
        <f t="shared" si="185"/>
        <v>0</v>
      </c>
      <c r="U333" s="298"/>
      <c r="V333" s="298"/>
      <c r="W333" s="298"/>
      <c r="X333" s="298">
        <v>10</v>
      </c>
      <c r="Y333" s="298"/>
      <c r="Z333" s="298"/>
      <c r="AA333" s="298"/>
      <c r="AB333" s="298"/>
      <c r="AC333" s="298"/>
      <c r="AD333" s="298"/>
      <c r="AE333" s="298"/>
      <c r="AF333" s="298"/>
      <c r="AG333" s="298"/>
      <c r="AH333" s="298"/>
      <c r="AI333" s="316">
        <f t="shared" si="186"/>
        <v>10</v>
      </c>
      <c r="AJ333" s="316"/>
      <c r="AK333" s="298"/>
      <c r="AL333" s="297">
        <f t="shared" si="187"/>
        <v>84.91</v>
      </c>
      <c r="AM333" s="332"/>
      <c r="AN333" s="332"/>
      <c r="AO333" s="332"/>
      <c r="AP333" s="332">
        <f t="shared" ref="AP333:AP396" si="195">AL333+AM333+AN333+AO333</f>
        <v>84.91</v>
      </c>
    </row>
    <row r="334" ht="14" customHeight="1" spans="1:42">
      <c r="A334" s="339"/>
      <c r="B334" s="296"/>
      <c r="C334" s="126" t="s">
        <v>827</v>
      </c>
      <c r="D334" s="297">
        <f t="shared" si="194"/>
        <v>139.5</v>
      </c>
      <c r="E334" s="298"/>
      <c r="F334" s="298"/>
      <c r="G334" s="298"/>
      <c r="H334" s="298"/>
      <c r="I334" s="298"/>
      <c r="J334" s="298"/>
      <c r="K334" s="298"/>
      <c r="L334" s="298"/>
      <c r="M334" s="298"/>
      <c r="N334" s="298"/>
      <c r="O334" s="298"/>
      <c r="P334" s="298"/>
      <c r="Q334" s="316">
        <f t="shared" si="184"/>
        <v>0</v>
      </c>
      <c r="R334" s="298"/>
      <c r="S334" s="298"/>
      <c r="T334" s="316">
        <f t="shared" si="185"/>
        <v>0</v>
      </c>
      <c r="U334" s="298"/>
      <c r="V334" s="298"/>
      <c r="W334" s="298"/>
      <c r="X334" s="298"/>
      <c r="Y334" s="298"/>
      <c r="Z334" s="298"/>
      <c r="AA334" s="298"/>
      <c r="AB334" s="298"/>
      <c r="AC334" s="298"/>
      <c r="AD334" s="298">
        <v>139.5</v>
      </c>
      <c r="AE334" s="298"/>
      <c r="AF334" s="298"/>
      <c r="AG334" s="298"/>
      <c r="AH334" s="298"/>
      <c r="AI334" s="316">
        <f t="shared" si="186"/>
        <v>139.5</v>
      </c>
      <c r="AJ334" s="316"/>
      <c r="AK334" s="298"/>
      <c r="AL334" s="297">
        <f t="shared" si="187"/>
        <v>139.5</v>
      </c>
      <c r="AM334" s="332"/>
      <c r="AN334" s="332">
        <v>753.3</v>
      </c>
      <c r="AO334" s="332">
        <v>50</v>
      </c>
      <c r="AP334" s="332">
        <f t="shared" si="195"/>
        <v>942.8</v>
      </c>
    </row>
    <row r="335" ht="14" customHeight="1" spans="1:42">
      <c r="A335" s="339"/>
      <c r="B335" s="296"/>
      <c r="C335" s="126" t="s">
        <v>828</v>
      </c>
      <c r="D335" s="297">
        <f t="shared" si="194"/>
        <v>0</v>
      </c>
      <c r="E335" s="298"/>
      <c r="F335" s="298"/>
      <c r="G335" s="298"/>
      <c r="H335" s="298"/>
      <c r="I335" s="298"/>
      <c r="J335" s="298"/>
      <c r="K335" s="298"/>
      <c r="L335" s="298"/>
      <c r="M335" s="298"/>
      <c r="N335" s="298"/>
      <c r="O335" s="298"/>
      <c r="P335" s="298"/>
      <c r="Q335" s="316">
        <f t="shared" si="184"/>
        <v>0</v>
      </c>
      <c r="R335" s="298"/>
      <c r="S335" s="298"/>
      <c r="T335" s="316">
        <f t="shared" si="185"/>
        <v>0</v>
      </c>
      <c r="U335" s="298"/>
      <c r="V335" s="298"/>
      <c r="W335" s="298"/>
      <c r="X335" s="298"/>
      <c r="Y335" s="298"/>
      <c r="Z335" s="298"/>
      <c r="AA335" s="298"/>
      <c r="AB335" s="298"/>
      <c r="AC335" s="298"/>
      <c r="AD335" s="298"/>
      <c r="AE335" s="298"/>
      <c r="AF335" s="298"/>
      <c r="AG335" s="298"/>
      <c r="AH335" s="298"/>
      <c r="AI335" s="316">
        <f t="shared" si="186"/>
        <v>0</v>
      </c>
      <c r="AJ335" s="316"/>
      <c r="AK335" s="298"/>
      <c r="AL335" s="297">
        <f t="shared" si="187"/>
        <v>0</v>
      </c>
      <c r="AM335" s="332"/>
      <c r="AN335" s="332">
        <v>189.02</v>
      </c>
      <c r="AO335" s="332">
        <v>3.24</v>
      </c>
      <c r="AP335" s="332">
        <f t="shared" si="195"/>
        <v>192.26</v>
      </c>
    </row>
    <row r="336" ht="14" customHeight="1" spans="1:42">
      <c r="A336" s="339"/>
      <c r="B336" s="296"/>
      <c r="C336" s="126" t="s">
        <v>829</v>
      </c>
      <c r="D336" s="297">
        <f t="shared" si="194"/>
        <v>0</v>
      </c>
      <c r="E336" s="298"/>
      <c r="F336" s="298"/>
      <c r="G336" s="298"/>
      <c r="H336" s="298"/>
      <c r="I336" s="298"/>
      <c r="J336" s="298"/>
      <c r="K336" s="298"/>
      <c r="L336" s="298"/>
      <c r="M336" s="298"/>
      <c r="N336" s="298"/>
      <c r="O336" s="298"/>
      <c r="P336" s="298"/>
      <c r="Q336" s="316">
        <f t="shared" si="184"/>
        <v>0</v>
      </c>
      <c r="R336" s="298"/>
      <c r="S336" s="298"/>
      <c r="T336" s="316">
        <f t="shared" si="185"/>
        <v>0</v>
      </c>
      <c r="U336" s="298"/>
      <c r="V336" s="298"/>
      <c r="W336" s="298"/>
      <c r="X336" s="298"/>
      <c r="Y336" s="298"/>
      <c r="Z336" s="298"/>
      <c r="AA336" s="298"/>
      <c r="AB336" s="298"/>
      <c r="AC336" s="298"/>
      <c r="AD336" s="298"/>
      <c r="AE336" s="298"/>
      <c r="AF336" s="298"/>
      <c r="AG336" s="298"/>
      <c r="AH336" s="298"/>
      <c r="AI336" s="316">
        <f t="shared" si="186"/>
        <v>0</v>
      </c>
      <c r="AJ336" s="316"/>
      <c r="AK336" s="298"/>
      <c r="AL336" s="297">
        <f t="shared" si="187"/>
        <v>0</v>
      </c>
      <c r="AM336" s="332"/>
      <c r="AN336" s="332"/>
      <c r="AO336" s="332"/>
      <c r="AP336" s="332">
        <f t="shared" si="195"/>
        <v>0</v>
      </c>
    </row>
    <row r="337" ht="14" customHeight="1" spans="1:42">
      <c r="A337" s="339"/>
      <c r="B337" s="296"/>
      <c r="C337" s="126" t="s">
        <v>830</v>
      </c>
      <c r="D337" s="297">
        <f t="shared" si="194"/>
        <v>0</v>
      </c>
      <c r="E337" s="298"/>
      <c r="F337" s="298"/>
      <c r="G337" s="298"/>
      <c r="H337" s="298"/>
      <c r="I337" s="298"/>
      <c r="J337" s="298"/>
      <c r="K337" s="298"/>
      <c r="L337" s="298"/>
      <c r="M337" s="298"/>
      <c r="N337" s="298"/>
      <c r="O337" s="298"/>
      <c r="P337" s="298"/>
      <c r="Q337" s="316">
        <f t="shared" si="184"/>
        <v>0</v>
      </c>
      <c r="R337" s="298"/>
      <c r="S337" s="298"/>
      <c r="T337" s="316">
        <f t="shared" si="185"/>
        <v>0</v>
      </c>
      <c r="U337" s="298"/>
      <c r="V337" s="298"/>
      <c r="W337" s="298"/>
      <c r="X337" s="298"/>
      <c r="Y337" s="298"/>
      <c r="Z337" s="298"/>
      <c r="AA337" s="298"/>
      <c r="AB337" s="298"/>
      <c r="AC337" s="298"/>
      <c r="AD337" s="298"/>
      <c r="AE337" s="298"/>
      <c r="AF337" s="298"/>
      <c r="AG337" s="298"/>
      <c r="AH337" s="298"/>
      <c r="AI337" s="316">
        <f t="shared" si="186"/>
        <v>0</v>
      </c>
      <c r="AJ337" s="316"/>
      <c r="AK337" s="298"/>
      <c r="AL337" s="297">
        <f t="shared" si="187"/>
        <v>0</v>
      </c>
      <c r="AM337" s="332">
        <v>358.9</v>
      </c>
      <c r="AN337" s="332"/>
      <c r="AO337" s="332"/>
      <c r="AP337" s="332">
        <f t="shared" si="195"/>
        <v>358.9</v>
      </c>
    </row>
    <row r="338" ht="14" customHeight="1" spans="1:42">
      <c r="A338" s="339"/>
      <c r="B338" s="296"/>
      <c r="C338" s="126" t="s">
        <v>831</v>
      </c>
      <c r="D338" s="297">
        <f>SUM(D339:D340)</f>
        <v>0</v>
      </c>
      <c r="E338" s="297">
        <f t="shared" ref="E338:AP338" si="196">SUM(E339:E340)</f>
        <v>0</v>
      </c>
      <c r="F338" s="297">
        <f t="shared" si="196"/>
        <v>0</v>
      </c>
      <c r="G338" s="297">
        <f t="shared" si="196"/>
        <v>0</v>
      </c>
      <c r="H338" s="297">
        <f t="shared" si="196"/>
        <v>0</v>
      </c>
      <c r="I338" s="297">
        <f t="shared" si="196"/>
        <v>0</v>
      </c>
      <c r="J338" s="297">
        <f t="shared" si="196"/>
        <v>0</v>
      </c>
      <c r="K338" s="297">
        <f t="shared" si="196"/>
        <v>0</v>
      </c>
      <c r="L338" s="297">
        <f t="shared" si="196"/>
        <v>0</v>
      </c>
      <c r="M338" s="297">
        <f t="shared" si="196"/>
        <v>0</v>
      </c>
      <c r="N338" s="297">
        <f t="shared" si="196"/>
        <v>0</v>
      </c>
      <c r="O338" s="297">
        <f t="shared" si="196"/>
        <v>0</v>
      </c>
      <c r="P338" s="297">
        <f t="shared" si="196"/>
        <v>0</v>
      </c>
      <c r="Q338" s="297">
        <f t="shared" si="196"/>
        <v>0</v>
      </c>
      <c r="R338" s="297">
        <f t="shared" si="196"/>
        <v>0</v>
      </c>
      <c r="S338" s="297">
        <f t="shared" si="196"/>
        <v>0</v>
      </c>
      <c r="T338" s="297">
        <f t="shared" si="196"/>
        <v>0</v>
      </c>
      <c r="U338" s="297">
        <f t="shared" si="196"/>
        <v>0</v>
      </c>
      <c r="V338" s="297">
        <f t="shared" si="196"/>
        <v>0</v>
      </c>
      <c r="W338" s="297">
        <f t="shared" si="196"/>
        <v>0</v>
      </c>
      <c r="X338" s="297">
        <f t="shared" si="196"/>
        <v>0</v>
      </c>
      <c r="Y338" s="297">
        <f t="shared" si="196"/>
        <v>0</v>
      </c>
      <c r="Z338" s="297">
        <f t="shared" si="196"/>
        <v>0</v>
      </c>
      <c r="AA338" s="297">
        <f t="shared" si="196"/>
        <v>0</v>
      </c>
      <c r="AB338" s="297">
        <f t="shared" si="196"/>
        <v>0</v>
      </c>
      <c r="AC338" s="297">
        <f t="shared" si="196"/>
        <v>0</v>
      </c>
      <c r="AD338" s="297">
        <f t="shared" si="196"/>
        <v>0</v>
      </c>
      <c r="AE338" s="297">
        <f t="shared" si="196"/>
        <v>0</v>
      </c>
      <c r="AF338" s="297">
        <f t="shared" si="196"/>
        <v>0</v>
      </c>
      <c r="AG338" s="297">
        <f t="shared" si="196"/>
        <v>0</v>
      </c>
      <c r="AH338" s="297">
        <f t="shared" si="196"/>
        <v>0</v>
      </c>
      <c r="AI338" s="297">
        <f t="shared" si="196"/>
        <v>0</v>
      </c>
      <c r="AJ338" s="297">
        <f t="shared" si="196"/>
        <v>0</v>
      </c>
      <c r="AK338" s="297">
        <f t="shared" si="196"/>
        <v>0</v>
      </c>
      <c r="AL338" s="297">
        <f t="shared" si="196"/>
        <v>0</v>
      </c>
      <c r="AM338" s="297">
        <f t="shared" si="196"/>
        <v>0</v>
      </c>
      <c r="AN338" s="297">
        <f t="shared" si="196"/>
        <v>23</v>
      </c>
      <c r="AO338" s="297">
        <f t="shared" si="196"/>
        <v>0</v>
      </c>
      <c r="AP338" s="297">
        <f t="shared" si="196"/>
        <v>23</v>
      </c>
    </row>
    <row r="339" ht="14" customHeight="1" spans="1:42">
      <c r="A339" s="339"/>
      <c r="B339" s="296"/>
      <c r="C339" s="126" t="s">
        <v>832</v>
      </c>
      <c r="D339" s="297">
        <f>Q339+T339+AI339+AJ339+AK339</f>
        <v>0</v>
      </c>
      <c r="E339" s="298"/>
      <c r="F339" s="298"/>
      <c r="G339" s="298"/>
      <c r="H339" s="298"/>
      <c r="I339" s="298"/>
      <c r="J339" s="298"/>
      <c r="K339" s="298"/>
      <c r="L339" s="298"/>
      <c r="M339" s="298"/>
      <c r="N339" s="298"/>
      <c r="O339" s="298"/>
      <c r="P339" s="298"/>
      <c r="Q339" s="316">
        <f t="shared" ref="Q339:Q344" si="197">SUM(E339:P339)</f>
        <v>0</v>
      </c>
      <c r="R339" s="298"/>
      <c r="S339" s="298"/>
      <c r="T339" s="316">
        <f t="shared" ref="T339:T344" si="198">SUM(R339:S339)</f>
        <v>0</v>
      </c>
      <c r="U339" s="298"/>
      <c r="V339" s="298"/>
      <c r="W339" s="298"/>
      <c r="X339" s="298"/>
      <c r="Y339" s="298"/>
      <c r="Z339" s="298"/>
      <c r="AA339" s="298"/>
      <c r="AB339" s="298"/>
      <c r="AC339" s="298"/>
      <c r="AD339" s="298"/>
      <c r="AE339" s="298"/>
      <c r="AF339" s="298"/>
      <c r="AG339" s="298"/>
      <c r="AH339" s="298"/>
      <c r="AI339" s="316">
        <f t="shared" ref="AI339:AI344" si="199">SUM(V339:AH339)</f>
        <v>0</v>
      </c>
      <c r="AJ339" s="316"/>
      <c r="AK339" s="298"/>
      <c r="AL339" s="297">
        <f t="shared" ref="AL339:AL344" si="200">Q339+T339+U339+AI339+AJ339+AK339</f>
        <v>0</v>
      </c>
      <c r="AM339" s="332"/>
      <c r="AN339" s="332"/>
      <c r="AO339" s="332"/>
      <c r="AP339" s="332">
        <f t="shared" si="195"/>
        <v>0</v>
      </c>
    </row>
    <row r="340" ht="14" customHeight="1" spans="1:42">
      <c r="A340" s="339"/>
      <c r="B340" s="296"/>
      <c r="C340" s="126" t="s">
        <v>833</v>
      </c>
      <c r="D340" s="297">
        <f>Q340+T340+AI340+AJ340+AK340</f>
        <v>0</v>
      </c>
      <c r="E340" s="298"/>
      <c r="F340" s="298"/>
      <c r="G340" s="298"/>
      <c r="H340" s="298"/>
      <c r="I340" s="298"/>
      <c r="J340" s="298"/>
      <c r="K340" s="298"/>
      <c r="L340" s="298"/>
      <c r="M340" s="298"/>
      <c r="N340" s="298"/>
      <c r="O340" s="298"/>
      <c r="P340" s="298"/>
      <c r="Q340" s="316">
        <f t="shared" si="197"/>
        <v>0</v>
      </c>
      <c r="R340" s="298"/>
      <c r="S340" s="298"/>
      <c r="T340" s="316">
        <f t="shared" si="198"/>
        <v>0</v>
      </c>
      <c r="U340" s="298"/>
      <c r="V340" s="298"/>
      <c r="W340" s="298"/>
      <c r="X340" s="298"/>
      <c r="Y340" s="298"/>
      <c r="Z340" s="298"/>
      <c r="AA340" s="298"/>
      <c r="AB340" s="298"/>
      <c r="AC340" s="298"/>
      <c r="AD340" s="298"/>
      <c r="AE340" s="298"/>
      <c r="AF340" s="298"/>
      <c r="AG340" s="298"/>
      <c r="AH340" s="298"/>
      <c r="AI340" s="316">
        <f t="shared" si="199"/>
        <v>0</v>
      </c>
      <c r="AJ340" s="316"/>
      <c r="AK340" s="298"/>
      <c r="AL340" s="297">
        <f t="shared" si="200"/>
        <v>0</v>
      </c>
      <c r="AM340" s="332"/>
      <c r="AN340" s="332">
        <v>23</v>
      </c>
      <c r="AO340" s="332"/>
      <c r="AP340" s="332">
        <f t="shared" si="195"/>
        <v>23</v>
      </c>
    </row>
    <row r="341" ht="14" customHeight="1" spans="1:42">
      <c r="A341" s="339"/>
      <c r="B341" s="296"/>
      <c r="C341" s="126" t="s">
        <v>834</v>
      </c>
      <c r="D341" s="297">
        <f>SUM(D342:D344)</f>
        <v>1315.51</v>
      </c>
      <c r="E341" s="297">
        <f t="shared" ref="E341:AP341" si="201">SUM(E342:E344)</f>
        <v>760.85</v>
      </c>
      <c r="F341" s="297">
        <f t="shared" si="201"/>
        <v>0</v>
      </c>
      <c r="G341" s="297">
        <f t="shared" si="201"/>
        <v>0</v>
      </c>
      <c r="H341" s="297">
        <f t="shared" si="201"/>
        <v>0</v>
      </c>
      <c r="I341" s="297">
        <f t="shared" si="201"/>
        <v>0</v>
      </c>
      <c r="J341" s="297">
        <f t="shared" si="201"/>
        <v>0</v>
      </c>
      <c r="K341" s="297">
        <f t="shared" si="201"/>
        <v>0</v>
      </c>
      <c r="L341" s="297">
        <f t="shared" si="201"/>
        <v>0</v>
      </c>
      <c r="M341" s="297">
        <f t="shared" si="201"/>
        <v>0</v>
      </c>
      <c r="N341" s="297">
        <f t="shared" si="201"/>
        <v>0</v>
      </c>
      <c r="O341" s="297">
        <f t="shared" si="201"/>
        <v>0</v>
      </c>
      <c r="P341" s="297">
        <f t="shared" si="201"/>
        <v>0</v>
      </c>
      <c r="Q341" s="297">
        <f t="shared" si="201"/>
        <v>760.85</v>
      </c>
      <c r="R341" s="297">
        <f t="shared" si="201"/>
        <v>22.44</v>
      </c>
      <c r="S341" s="297">
        <f t="shared" si="201"/>
        <v>4</v>
      </c>
      <c r="T341" s="297">
        <f t="shared" si="201"/>
        <v>26.44</v>
      </c>
      <c r="U341" s="297">
        <f t="shared" si="201"/>
        <v>0</v>
      </c>
      <c r="V341" s="297">
        <f t="shared" si="201"/>
        <v>0</v>
      </c>
      <c r="W341" s="297">
        <f t="shared" si="201"/>
        <v>75.03</v>
      </c>
      <c r="X341" s="297">
        <f t="shared" si="201"/>
        <v>21.71</v>
      </c>
      <c r="Y341" s="297">
        <f t="shared" si="201"/>
        <v>0</v>
      </c>
      <c r="Z341" s="297">
        <f t="shared" si="201"/>
        <v>125.12</v>
      </c>
      <c r="AA341" s="297">
        <f t="shared" si="201"/>
        <v>0</v>
      </c>
      <c r="AB341" s="297">
        <f t="shared" si="201"/>
        <v>0</v>
      </c>
      <c r="AC341" s="297">
        <f t="shared" si="201"/>
        <v>0</v>
      </c>
      <c r="AD341" s="297">
        <f t="shared" si="201"/>
        <v>276.36</v>
      </c>
      <c r="AE341" s="297">
        <f t="shared" si="201"/>
        <v>0</v>
      </c>
      <c r="AF341" s="297">
        <f t="shared" si="201"/>
        <v>0</v>
      </c>
      <c r="AG341" s="297">
        <f t="shared" si="201"/>
        <v>0</v>
      </c>
      <c r="AH341" s="297">
        <f t="shared" si="201"/>
        <v>0</v>
      </c>
      <c r="AI341" s="297">
        <f t="shared" si="201"/>
        <v>498.22</v>
      </c>
      <c r="AJ341" s="297">
        <f t="shared" si="201"/>
        <v>0</v>
      </c>
      <c r="AK341" s="297">
        <f t="shared" si="201"/>
        <v>30</v>
      </c>
      <c r="AL341" s="297">
        <f t="shared" si="201"/>
        <v>1315.51</v>
      </c>
      <c r="AM341" s="297">
        <f t="shared" si="201"/>
        <v>141.6</v>
      </c>
      <c r="AN341" s="297">
        <f t="shared" si="201"/>
        <v>151</v>
      </c>
      <c r="AO341" s="297">
        <f t="shared" si="201"/>
        <v>0</v>
      </c>
      <c r="AP341" s="297">
        <f t="shared" si="201"/>
        <v>1608.11</v>
      </c>
    </row>
    <row r="342" ht="14" customHeight="1" spans="1:42">
      <c r="A342" s="339"/>
      <c r="B342" s="296"/>
      <c r="C342" s="126" t="s">
        <v>835</v>
      </c>
      <c r="D342" s="297">
        <f t="shared" ref="D342:D344" si="202">Q342+T342+AI342+AJ342+AK342</f>
        <v>914.03</v>
      </c>
      <c r="E342" s="298">
        <v>760.85</v>
      </c>
      <c r="F342" s="298"/>
      <c r="G342" s="298"/>
      <c r="H342" s="298"/>
      <c r="I342" s="298"/>
      <c r="J342" s="298"/>
      <c r="K342" s="298"/>
      <c r="L342" s="298"/>
      <c r="M342" s="298"/>
      <c r="N342" s="298"/>
      <c r="O342" s="298"/>
      <c r="P342" s="298"/>
      <c r="Q342" s="316">
        <f t="shared" si="197"/>
        <v>760.85</v>
      </c>
      <c r="R342" s="298">
        <v>22.44</v>
      </c>
      <c r="S342" s="298">
        <v>4</v>
      </c>
      <c r="T342" s="316">
        <f t="shared" si="198"/>
        <v>26.44</v>
      </c>
      <c r="U342" s="298"/>
      <c r="V342" s="298"/>
      <c r="W342" s="298">
        <v>75.03</v>
      </c>
      <c r="X342" s="298">
        <v>21.71</v>
      </c>
      <c r="Y342" s="298"/>
      <c r="Z342" s="298"/>
      <c r="AA342" s="298"/>
      <c r="AB342" s="298"/>
      <c r="AC342" s="298"/>
      <c r="AD342" s="298"/>
      <c r="AE342" s="298"/>
      <c r="AF342" s="298"/>
      <c r="AG342" s="298"/>
      <c r="AH342" s="298"/>
      <c r="AI342" s="316">
        <f t="shared" si="199"/>
        <v>96.74</v>
      </c>
      <c r="AJ342" s="316"/>
      <c r="AK342" s="298">
        <v>30</v>
      </c>
      <c r="AL342" s="297">
        <f t="shared" si="200"/>
        <v>914.03</v>
      </c>
      <c r="AM342" s="332"/>
      <c r="AN342" s="332"/>
      <c r="AO342" s="332"/>
      <c r="AP342" s="332">
        <f t="shared" si="195"/>
        <v>914.03</v>
      </c>
    </row>
    <row r="343" ht="14" customHeight="1" spans="1:42">
      <c r="A343" s="339"/>
      <c r="B343" s="296"/>
      <c r="C343" s="126" t="s">
        <v>836</v>
      </c>
      <c r="D343" s="297">
        <f t="shared" si="202"/>
        <v>401.48</v>
      </c>
      <c r="E343" s="298"/>
      <c r="F343" s="298"/>
      <c r="G343" s="298"/>
      <c r="H343" s="298"/>
      <c r="I343" s="298"/>
      <c r="J343" s="298"/>
      <c r="K343" s="298"/>
      <c r="L343" s="298"/>
      <c r="M343" s="298"/>
      <c r="N343" s="298"/>
      <c r="O343" s="298"/>
      <c r="P343" s="298"/>
      <c r="Q343" s="316">
        <f t="shared" si="197"/>
        <v>0</v>
      </c>
      <c r="R343" s="298"/>
      <c r="S343" s="298"/>
      <c r="T343" s="316">
        <f t="shared" si="198"/>
        <v>0</v>
      </c>
      <c r="U343" s="298"/>
      <c r="V343" s="298"/>
      <c r="W343" s="298"/>
      <c r="X343" s="298"/>
      <c r="Y343" s="298"/>
      <c r="Z343" s="298">
        <v>125.12</v>
      </c>
      <c r="AA343" s="298"/>
      <c r="AB343" s="298"/>
      <c r="AC343" s="298"/>
      <c r="AD343" s="298">
        <v>276.36</v>
      </c>
      <c r="AE343" s="298"/>
      <c r="AF343" s="298"/>
      <c r="AG343" s="298"/>
      <c r="AH343" s="298"/>
      <c r="AI343" s="316">
        <f t="shared" si="199"/>
        <v>401.48</v>
      </c>
      <c r="AJ343" s="316"/>
      <c r="AK343" s="298"/>
      <c r="AL343" s="297">
        <f t="shared" si="200"/>
        <v>401.48</v>
      </c>
      <c r="AM343" s="332">
        <v>141.6</v>
      </c>
      <c r="AN343" s="332"/>
      <c r="AO343" s="332"/>
      <c r="AP343" s="332">
        <f t="shared" si="195"/>
        <v>543.08</v>
      </c>
    </row>
    <row r="344" ht="14" customHeight="1" spans="1:42">
      <c r="A344" s="339"/>
      <c r="B344" s="296"/>
      <c r="C344" s="126" t="s">
        <v>837</v>
      </c>
      <c r="D344" s="297">
        <f t="shared" si="202"/>
        <v>0</v>
      </c>
      <c r="E344" s="298"/>
      <c r="F344" s="298"/>
      <c r="G344" s="298"/>
      <c r="H344" s="298"/>
      <c r="I344" s="298"/>
      <c r="J344" s="298"/>
      <c r="K344" s="298"/>
      <c r="L344" s="298"/>
      <c r="M344" s="298"/>
      <c r="N344" s="298"/>
      <c r="O344" s="298"/>
      <c r="P344" s="298"/>
      <c r="Q344" s="316">
        <f t="shared" si="197"/>
        <v>0</v>
      </c>
      <c r="R344" s="298"/>
      <c r="S344" s="298"/>
      <c r="T344" s="316">
        <f t="shared" si="198"/>
        <v>0</v>
      </c>
      <c r="U344" s="298"/>
      <c r="V344" s="298"/>
      <c r="W344" s="298"/>
      <c r="X344" s="298"/>
      <c r="Y344" s="298"/>
      <c r="Z344" s="298"/>
      <c r="AA344" s="298"/>
      <c r="AB344" s="298"/>
      <c r="AC344" s="298"/>
      <c r="AD344" s="298"/>
      <c r="AE344" s="298"/>
      <c r="AF344" s="298"/>
      <c r="AG344" s="298"/>
      <c r="AH344" s="298"/>
      <c r="AI344" s="316">
        <f t="shared" si="199"/>
        <v>0</v>
      </c>
      <c r="AJ344" s="316"/>
      <c r="AK344" s="298"/>
      <c r="AL344" s="297">
        <f t="shared" si="200"/>
        <v>0</v>
      </c>
      <c r="AM344" s="332"/>
      <c r="AN344" s="332">
        <v>151</v>
      </c>
      <c r="AO344" s="332"/>
      <c r="AP344" s="332">
        <f t="shared" si="195"/>
        <v>151</v>
      </c>
    </row>
    <row r="345" ht="14" customHeight="1" spans="1:42">
      <c r="A345" s="339"/>
      <c r="B345" s="296"/>
      <c r="C345" s="126" t="s">
        <v>838</v>
      </c>
      <c r="D345" s="297">
        <f>SUM(D346:D351)</f>
        <v>1699.49</v>
      </c>
      <c r="E345" s="297">
        <f t="shared" ref="E345:AP345" si="203">SUM(E346:E351)</f>
        <v>1026.47</v>
      </c>
      <c r="F345" s="297">
        <f t="shared" si="203"/>
        <v>0</v>
      </c>
      <c r="G345" s="297">
        <f t="shared" si="203"/>
        <v>204.95</v>
      </c>
      <c r="H345" s="297">
        <f t="shared" si="203"/>
        <v>0</v>
      </c>
      <c r="I345" s="297">
        <f t="shared" si="203"/>
        <v>63.69</v>
      </c>
      <c r="J345" s="297">
        <f t="shared" si="203"/>
        <v>1.52</v>
      </c>
      <c r="K345" s="297">
        <f t="shared" si="203"/>
        <v>2.98</v>
      </c>
      <c r="L345" s="297">
        <f t="shared" si="203"/>
        <v>0</v>
      </c>
      <c r="M345" s="297">
        <f t="shared" si="203"/>
        <v>4.68</v>
      </c>
      <c r="N345" s="297">
        <f t="shared" si="203"/>
        <v>0</v>
      </c>
      <c r="O345" s="297">
        <f t="shared" si="203"/>
        <v>0</v>
      </c>
      <c r="P345" s="297">
        <f t="shared" si="203"/>
        <v>0</v>
      </c>
      <c r="Q345" s="297">
        <f t="shared" si="203"/>
        <v>1304.29</v>
      </c>
      <c r="R345" s="297">
        <f t="shared" si="203"/>
        <v>103.2</v>
      </c>
      <c r="S345" s="297">
        <f t="shared" si="203"/>
        <v>12</v>
      </c>
      <c r="T345" s="297">
        <f t="shared" si="203"/>
        <v>115.2</v>
      </c>
      <c r="U345" s="297">
        <f t="shared" si="203"/>
        <v>0</v>
      </c>
      <c r="V345" s="297">
        <f t="shared" si="203"/>
        <v>0</v>
      </c>
      <c r="W345" s="297">
        <f t="shared" si="203"/>
        <v>0</v>
      </c>
      <c r="X345" s="297">
        <f t="shared" si="203"/>
        <v>20</v>
      </c>
      <c r="Y345" s="297">
        <f t="shared" si="203"/>
        <v>0</v>
      </c>
      <c r="Z345" s="297">
        <f t="shared" si="203"/>
        <v>0</v>
      </c>
      <c r="AA345" s="297">
        <f t="shared" si="203"/>
        <v>0</v>
      </c>
      <c r="AB345" s="297">
        <f t="shared" si="203"/>
        <v>0</v>
      </c>
      <c r="AC345" s="297">
        <f t="shared" si="203"/>
        <v>0</v>
      </c>
      <c r="AD345" s="297">
        <f t="shared" si="203"/>
        <v>0</v>
      </c>
      <c r="AE345" s="297">
        <f t="shared" si="203"/>
        <v>0</v>
      </c>
      <c r="AF345" s="297">
        <f t="shared" si="203"/>
        <v>0</v>
      </c>
      <c r="AG345" s="297">
        <f t="shared" si="203"/>
        <v>0</v>
      </c>
      <c r="AH345" s="297">
        <f t="shared" si="203"/>
        <v>0</v>
      </c>
      <c r="AI345" s="297">
        <f t="shared" si="203"/>
        <v>20</v>
      </c>
      <c r="AJ345" s="297">
        <f t="shared" si="203"/>
        <v>0</v>
      </c>
      <c r="AK345" s="297">
        <f t="shared" si="203"/>
        <v>260</v>
      </c>
      <c r="AL345" s="297">
        <f t="shared" si="203"/>
        <v>1699.49</v>
      </c>
      <c r="AM345" s="297">
        <f t="shared" si="203"/>
        <v>12</v>
      </c>
      <c r="AN345" s="297">
        <f t="shared" si="203"/>
        <v>0</v>
      </c>
      <c r="AO345" s="297">
        <f t="shared" si="203"/>
        <v>0</v>
      </c>
      <c r="AP345" s="297">
        <f t="shared" si="203"/>
        <v>1711.49</v>
      </c>
    </row>
    <row r="346" ht="14" customHeight="1" spans="1:42">
      <c r="A346" s="339"/>
      <c r="B346" s="296"/>
      <c r="C346" s="126" t="s">
        <v>453</v>
      </c>
      <c r="D346" s="297">
        <f t="shared" ref="D346:D351" si="204">Q346+T346+AI346+AJ346+AK346</f>
        <v>1659.49</v>
      </c>
      <c r="E346" s="298">
        <v>1026.47</v>
      </c>
      <c r="F346" s="298"/>
      <c r="G346" s="298">
        <v>204.95</v>
      </c>
      <c r="H346" s="298"/>
      <c r="I346" s="298">
        <v>63.69</v>
      </c>
      <c r="J346" s="298">
        <v>1.52</v>
      </c>
      <c r="K346" s="298">
        <v>2.98</v>
      </c>
      <c r="L346" s="298"/>
      <c r="M346" s="298">
        <v>4.68</v>
      </c>
      <c r="N346" s="298"/>
      <c r="O346" s="298"/>
      <c r="P346" s="298"/>
      <c r="Q346" s="316">
        <f t="shared" ref="Q346:Q351" si="205">SUM(E346:P346)</f>
        <v>1304.29</v>
      </c>
      <c r="R346" s="298">
        <v>103.2</v>
      </c>
      <c r="S346" s="298">
        <v>12</v>
      </c>
      <c r="T346" s="316">
        <f t="shared" ref="T346:T351" si="206">SUM(R346:S346)</f>
        <v>115.2</v>
      </c>
      <c r="U346" s="298"/>
      <c r="V346" s="298"/>
      <c r="W346" s="298"/>
      <c r="X346" s="298"/>
      <c r="Y346" s="298"/>
      <c r="Z346" s="298"/>
      <c r="AA346" s="298"/>
      <c r="AB346" s="298"/>
      <c r="AC346" s="298"/>
      <c r="AD346" s="298"/>
      <c r="AE346" s="298"/>
      <c r="AF346" s="298"/>
      <c r="AG346" s="298"/>
      <c r="AH346" s="298"/>
      <c r="AI346" s="316">
        <f t="shared" ref="AI346:AI351" si="207">SUM(V346:AH346)</f>
        <v>0</v>
      </c>
      <c r="AJ346" s="316"/>
      <c r="AK346" s="298">
        <v>240</v>
      </c>
      <c r="AL346" s="297">
        <f t="shared" ref="AL346:AL351" si="208">Q346+T346+U346+AI346+AJ346+AK346</f>
        <v>1659.49</v>
      </c>
      <c r="AM346" s="332"/>
      <c r="AN346" s="332"/>
      <c r="AO346" s="332"/>
      <c r="AP346" s="332">
        <f t="shared" si="195"/>
        <v>1659.49</v>
      </c>
    </row>
    <row r="347" ht="14" customHeight="1" spans="1:42">
      <c r="A347" s="339"/>
      <c r="B347" s="296"/>
      <c r="C347" s="126" t="s">
        <v>839</v>
      </c>
      <c r="D347" s="297">
        <f t="shared" si="204"/>
        <v>0</v>
      </c>
      <c r="E347" s="298"/>
      <c r="F347" s="298"/>
      <c r="G347" s="298"/>
      <c r="H347" s="298"/>
      <c r="I347" s="298"/>
      <c r="J347" s="298"/>
      <c r="K347" s="298"/>
      <c r="L347" s="298"/>
      <c r="M347" s="298"/>
      <c r="N347" s="298"/>
      <c r="O347" s="298"/>
      <c r="P347" s="298"/>
      <c r="Q347" s="316">
        <f t="shared" si="205"/>
        <v>0</v>
      </c>
      <c r="R347" s="298"/>
      <c r="S347" s="298"/>
      <c r="T347" s="316">
        <f t="shared" si="206"/>
        <v>0</v>
      </c>
      <c r="U347" s="298"/>
      <c r="V347" s="298"/>
      <c r="W347" s="298"/>
      <c r="X347" s="298"/>
      <c r="Y347" s="298"/>
      <c r="Z347" s="298"/>
      <c r="AA347" s="298"/>
      <c r="AB347" s="298"/>
      <c r="AC347" s="298"/>
      <c r="AD347" s="298"/>
      <c r="AE347" s="298"/>
      <c r="AF347" s="298"/>
      <c r="AG347" s="298"/>
      <c r="AH347" s="298"/>
      <c r="AI347" s="316">
        <f t="shared" si="207"/>
        <v>0</v>
      </c>
      <c r="AJ347" s="316"/>
      <c r="AK347" s="298"/>
      <c r="AL347" s="297">
        <f t="shared" si="208"/>
        <v>0</v>
      </c>
      <c r="AM347" s="332"/>
      <c r="AN347" s="332"/>
      <c r="AO347" s="332"/>
      <c r="AP347" s="332">
        <f t="shared" si="195"/>
        <v>0</v>
      </c>
    </row>
    <row r="348" ht="14" customHeight="1" spans="1:42">
      <c r="A348" s="339"/>
      <c r="B348" s="296"/>
      <c r="C348" s="126" t="s">
        <v>840</v>
      </c>
      <c r="D348" s="297">
        <f t="shared" si="204"/>
        <v>0</v>
      </c>
      <c r="E348" s="298"/>
      <c r="F348" s="298"/>
      <c r="G348" s="298"/>
      <c r="H348" s="298"/>
      <c r="I348" s="298"/>
      <c r="J348" s="298"/>
      <c r="K348" s="298"/>
      <c r="L348" s="298"/>
      <c r="M348" s="298"/>
      <c r="N348" s="298"/>
      <c r="O348" s="298"/>
      <c r="P348" s="298"/>
      <c r="Q348" s="316">
        <f t="shared" si="205"/>
        <v>0</v>
      </c>
      <c r="R348" s="298"/>
      <c r="S348" s="298"/>
      <c r="T348" s="316">
        <f t="shared" si="206"/>
        <v>0</v>
      </c>
      <c r="U348" s="298"/>
      <c r="V348" s="298"/>
      <c r="W348" s="298"/>
      <c r="X348" s="298"/>
      <c r="Y348" s="298"/>
      <c r="Z348" s="298"/>
      <c r="AA348" s="298"/>
      <c r="AB348" s="298"/>
      <c r="AC348" s="298"/>
      <c r="AD348" s="298"/>
      <c r="AE348" s="298"/>
      <c r="AF348" s="298"/>
      <c r="AG348" s="298"/>
      <c r="AH348" s="298"/>
      <c r="AI348" s="316">
        <f t="shared" si="207"/>
        <v>0</v>
      </c>
      <c r="AJ348" s="316"/>
      <c r="AK348" s="298"/>
      <c r="AL348" s="297">
        <f t="shared" si="208"/>
        <v>0</v>
      </c>
      <c r="AM348" s="332"/>
      <c r="AN348" s="332"/>
      <c r="AO348" s="332"/>
      <c r="AP348" s="332">
        <f t="shared" si="195"/>
        <v>0</v>
      </c>
    </row>
    <row r="349" ht="14" customHeight="1" spans="1:42">
      <c r="A349" s="339"/>
      <c r="B349" s="296"/>
      <c r="C349" s="126" t="s">
        <v>841</v>
      </c>
      <c r="D349" s="297">
        <f t="shared" si="204"/>
        <v>0</v>
      </c>
      <c r="E349" s="298"/>
      <c r="F349" s="298"/>
      <c r="G349" s="298"/>
      <c r="H349" s="298"/>
      <c r="I349" s="298"/>
      <c r="J349" s="298"/>
      <c r="K349" s="298"/>
      <c r="L349" s="298"/>
      <c r="M349" s="298"/>
      <c r="N349" s="298"/>
      <c r="O349" s="298"/>
      <c r="P349" s="298"/>
      <c r="Q349" s="316">
        <f t="shared" si="205"/>
        <v>0</v>
      </c>
      <c r="R349" s="298"/>
      <c r="S349" s="298"/>
      <c r="T349" s="316">
        <f t="shared" si="206"/>
        <v>0</v>
      </c>
      <c r="U349" s="298"/>
      <c r="V349" s="298"/>
      <c r="W349" s="298"/>
      <c r="X349" s="298"/>
      <c r="Y349" s="298"/>
      <c r="Z349" s="298"/>
      <c r="AA349" s="298"/>
      <c r="AB349" s="298"/>
      <c r="AC349" s="298"/>
      <c r="AD349" s="298"/>
      <c r="AE349" s="298"/>
      <c r="AF349" s="298"/>
      <c r="AG349" s="298"/>
      <c r="AH349" s="298"/>
      <c r="AI349" s="316">
        <f t="shared" si="207"/>
        <v>0</v>
      </c>
      <c r="AJ349" s="316"/>
      <c r="AK349" s="298"/>
      <c r="AL349" s="297">
        <f t="shared" si="208"/>
        <v>0</v>
      </c>
      <c r="AM349" s="332"/>
      <c r="AN349" s="332"/>
      <c r="AO349" s="332"/>
      <c r="AP349" s="332">
        <f t="shared" si="195"/>
        <v>0</v>
      </c>
    </row>
    <row r="350" ht="14" customHeight="1" spans="1:42">
      <c r="A350" s="339"/>
      <c r="B350" s="296"/>
      <c r="C350" s="126" t="s">
        <v>842</v>
      </c>
      <c r="D350" s="297">
        <f t="shared" si="204"/>
        <v>40</v>
      </c>
      <c r="E350" s="298"/>
      <c r="F350" s="298"/>
      <c r="G350" s="298"/>
      <c r="H350" s="298"/>
      <c r="I350" s="298"/>
      <c r="J350" s="298"/>
      <c r="K350" s="298"/>
      <c r="L350" s="298"/>
      <c r="M350" s="298"/>
      <c r="N350" s="298"/>
      <c r="O350" s="298"/>
      <c r="P350" s="298"/>
      <c r="Q350" s="316">
        <f t="shared" si="205"/>
        <v>0</v>
      </c>
      <c r="R350" s="298"/>
      <c r="S350" s="298"/>
      <c r="T350" s="316">
        <f t="shared" si="206"/>
        <v>0</v>
      </c>
      <c r="U350" s="298"/>
      <c r="V350" s="298"/>
      <c r="W350" s="298"/>
      <c r="X350" s="298">
        <v>20</v>
      </c>
      <c r="Y350" s="298"/>
      <c r="Z350" s="298"/>
      <c r="AA350" s="298"/>
      <c r="AB350" s="298"/>
      <c r="AC350" s="298"/>
      <c r="AD350" s="298"/>
      <c r="AE350" s="298"/>
      <c r="AF350" s="298"/>
      <c r="AG350" s="298"/>
      <c r="AH350" s="298"/>
      <c r="AI350" s="316">
        <f t="shared" si="207"/>
        <v>20</v>
      </c>
      <c r="AJ350" s="316"/>
      <c r="AK350" s="298">
        <v>20</v>
      </c>
      <c r="AL350" s="297">
        <f t="shared" si="208"/>
        <v>40</v>
      </c>
      <c r="AM350" s="332"/>
      <c r="AN350" s="332"/>
      <c r="AO350" s="332"/>
      <c r="AP350" s="332">
        <f t="shared" si="195"/>
        <v>40</v>
      </c>
    </row>
    <row r="351" ht="14" customHeight="1" spans="1:42">
      <c r="A351" s="339"/>
      <c r="B351" s="296"/>
      <c r="C351" s="126" t="s">
        <v>843</v>
      </c>
      <c r="D351" s="297">
        <f t="shared" si="204"/>
        <v>0</v>
      </c>
      <c r="E351" s="298"/>
      <c r="F351" s="298"/>
      <c r="G351" s="298"/>
      <c r="H351" s="298"/>
      <c r="I351" s="298"/>
      <c r="J351" s="298"/>
      <c r="K351" s="298"/>
      <c r="L351" s="298"/>
      <c r="M351" s="298"/>
      <c r="N351" s="298"/>
      <c r="O351" s="298"/>
      <c r="P351" s="298"/>
      <c r="Q351" s="316">
        <f t="shared" si="205"/>
        <v>0</v>
      </c>
      <c r="R351" s="298"/>
      <c r="S351" s="298"/>
      <c r="T351" s="316">
        <f t="shared" si="206"/>
        <v>0</v>
      </c>
      <c r="U351" s="298"/>
      <c r="V351" s="298"/>
      <c r="W351" s="298"/>
      <c r="X351" s="298"/>
      <c r="Y351" s="298"/>
      <c r="Z351" s="298"/>
      <c r="AA351" s="298"/>
      <c r="AB351" s="298"/>
      <c r="AC351" s="298"/>
      <c r="AD351" s="298"/>
      <c r="AE351" s="298"/>
      <c r="AF351" s="298"/>
      <c r="AG351" s="298"/>
      <c r="AH351" s="298"/>
      <c r="AI351" s="316">
        <f t="shared" si="207"/>
        <v>0</v>
      </c>
      <c r="AJ351" s="316"/>
      <c r="AK351" s="298"/>
      <c r="AL351" s="297">
        <f t="shared" si="208"/>
        <v>0</v>
      </c>
      <c r="AM351" s="332">
        <v>12</v>
      </c>
      <c r="AN351" s="332"/>
      <c r="AO351" s="332"/>
      <c r="AP351" s="332">
        <f t="shared" si="195"/>
        <v>12</v>
      </c>
    </row>
    <row r="352" ht="14" customHeight="1" spans="1:42">
      <c r="A352" s="339"/>
      <c r="B352" s="296"/>
      <c r="C352" s="340" t="s">
        <v>844</v>
      </c>
      <c r="D352" s="297">
        <f>SUM(D353:D356)</f>
        <v>500</v>
      </c>
      <c r="E352" s="297">
        <f t="shared" ref="E352:AP352" si="209">SUM(E353:E356)</f>
        <v>0</v>
      </c>
      <c r="F352" s="297">
        <f t="shared" si="209"/>
        <v>0</v>
      </c>
      <c r="G352" s="297">
        <f t="shared" si="209"/>
        <v>0</v>
      </c>
      <c r="H352" s="297">
        <f t="shared" si="209"/>
        <v>0</v>
      </c>
      <c r="I352" s="297">
        <f t="shared" si="209"/>
        <v>0</v>
      </c>
      <c r="J352" s="297">
        <f t="shared" si="209"/>
        <v>0</v>
      </c>
      <c r="K352" s="297">
        <f t="shared" si="209"/>
        <v>0</v>
      </c>
      <c r="L352" s="297">
        <f t="shared" si="209"/>
        <v>0</v>
      </c>
      <c r="M352" s="297">
        <f t="shared" si="209"/>
        <v>0</v>
      </c>
      <c r="N352" s="297">
        <f t="shared" si="209"/>
        <v>0</v>
      </c>
      <c r="O352" s="297">
        <f t="shared" si="209"/>
        <v>500</v>
      </c>
      <c r="P352" s="297">
        <f t="shared" si="209"/>
        <v>0</v>
      </c>
      <c r="Q352" s="297">
        <f t="shared" si="209"/>
        <v>500</v>
      </c>
      <c r="R352" s="297">
        <f t="shared" si="209"/>
        <v>0</v>
      </c>
      <c r="S352" s="297">
        <f t="shared" si="209"/>
        <v>0</v>
      </c>
      <c r="T352" s="297">
        <f t="shared" si="209"/>
        <v>0</v>
      </c>
      <c r="U352" s="297">
        <f t="shared" si="209"/>
        <v>0</v>
      </c>
      <c r="V352" s="297">
        <f t="shared" si="209"/>
        <v>0</v>
      </c>
      <c r="W352" s="297">
        <f t="shared" si="209"/>
        <v>0</v>
      </c>
      <c r="X352" s="297">
        <f t="shared" si="209"/>
        <v>0</v>
      </c>
      <c r="Y352" s="297">
        <f t="shared" si="209"/>
        <v>0</v>
      </c>
      <c r="Z352" s="297">
        <f t="shared" si="209"/>
        <v>0</v>
      </c>
      <c r="AA352" s="297">
        <f t="shared" si="209"/>
        <v>0</v>
      </c>
      <c r="AB352" s="297">
        <f t="shared" si="209"/>
        <v>0</v>
      </c>
      <c r="AC352" s="297">
        <f t="shared" si="209"/>
        <v>0</v>
      </c>
      <c r="AD352" s="297">
        <f t="shared" si="209"/>
        <v>0</v>
      </c>
      <c r="AE352" s="297">
        <f t="shared" si="209"/>
        <v>0</v>
      </c>
      <c r="AF352" s="297">
        <f t="shared" si="209"/>
        <v>0</v>
      </c>
      <c r="AG352" s="297">
        <f t="shared" si="209"/>
        <v>0</v>
      </c>
      <c r="AH352" s="297">
        <f t="shared" si="209"/>
        <v>0</v>
      </c>
      <c r="AI352" s="297">
        <f t="shared" si="209"/>
        <v>0</v>
      </c>
      <c r="AJ352" s="297">
        <f t="shared" si="209"/>
        <v>0</v>
      </c>
      <c r="AK352" s="297">
        <f t="shared" si="209"/>
        <v>0</v>
      </c>
      <c r="AL352" s="297">
        <f t="shared" si="209"/>
        <v>500</v>
      </c>
      <c r="AM352" s="297">
        <f t="shared" si="209"/>
        <v>0</v>
      </c>
      <c r="AN352" s="297">
        <f t="shared" si="209"/>
        <v>0</v>
      </c>
      <c r="AO352" s="297">
        <f t="shared" si="209"/>
        <v>0</v>
      </c>
      <c r="AP352" s="297">
        <f t="shared" si="209"/>
        <v>500</v>
      </c>
    </row>
    <row r="353" ht="14" customHeight="1" spans="1:42">
      <c r="A353" s="339"/>
      <c r="B353" s="296"/>
      <c r="C353" s="340" t="s">
        <v>845</v>
      </c>
      <c r="D353" s="297">
        <f t="shared" ref="D353:D369" si="210">Q353+T353+AI353+AJ353+AK353</f>
        <v>500</v>
      </c>
      <c r="E353" s="298"/>
      <c r="F353" s="298"/>
      <c r="G353" s="298"/>
      <c r="H353" s="298"/>
      <c r="I353" s="298"/>
      <c r="J353" s="298"/>
      <c r="K353" s="298"/>
      <c r="L353" s="298"/>
      <c r="M353" s="298"/>
      <c r="N353" s="298"/>
      <c r="O353" s="298">
        <v>500</v>
      </c>
      <c r="P353" s="298"/>
      <c r="Q353" s="316">
        <f t="shared" ref="Q353:Q369" si="211">SUM(E353:P353)</f>
        <v>500</v>
      </c>
      <c r="R353" s="298"/>
      <c r="S353" s="298"/>
      <c r="T353" s="316">
        <f t="shared" ref="T353:T369" si="212">SUM(R353:S353)</f>
        <v>0</v>
      </c>
      <c r="U353" s="298"/>
      <c r="V353" s="298"/>
      <c r="W353" s="298"/>
      <c r="X353" s="298"/>
      <c r="Y353" s="298"/>
      <c r="Z353" s="298"/>
      <c r="AA353" s="298"/>
      <c r="AB353" s="298"/>
      <c r="AC353" s="298"/>
      <c r="AD353" s="298"/>
      <c r="AE353" s="298"/>
      <c r="AF353" s="298"/>
      <c r="AG353" s="298"/>
      <c r="AH353" s="298"/>
      <c r="AI353" s="316">
        <f t="shared" ref="AI353:AI369" si="213">SUM(V353:AH353)</f>
        <v>0</v>
      </c>
      <c r="AJ353" s="316"/>
      <c r="AK353" s="298"/>
      <c r="AL353" s="297">
        <f t="shared" ref="AL353:AL369" si="214">Q353+T353+U353+AI353+AJ353+AK353</f>
        <v>500</v>
      </c>
      <c r="AM353" s="332"/>
      <c r="AN353" s="332"/>
      <c r="AO353" s="332"/>
      <c r="AP353" s="332">
        <f t="shared" si="195"/>
        <v>500</v>
      </c>
    </row>
    <row r="354" ht="14" customHeight="1" spans="1:42">
      <c r="A354" s="339"/>
      <c r="B354" s="296"/>
      <c r="C354" s="340" t="s">
        <v>846</v>
      </c>
      <c r="D354" s="297">
        <f t="shared" si="210"/>
        <v>0</v>
      </c>
      <c r="E354" s="298"/>
      <c r="F354" s="298"/>
      <c r="G354" s="298"/>
      <c r="H354" s="298"/>
      <c r="I354" s="298"/>
      <c r="J354" s="298"/>
      <c r="K354" s="298"/>
      <c r="L354" s="298"/>
      <c r="M354" s="298"/>
      <c r="N354" s="298"/>
      <c r="O354" s="298"/>
      <c r="P354" s="298"/>
      <c r="Q354" s="316">
        <f t="shared" si="211"/>
        <v>0</v>
      </c>
      <c r="R354" s="298"/>
      <c r="S354" s="298"/>
      <c r="T354" s="316">
        <f t="shared" si="212"/>
        <v>0</v>
      </c>
      <c r="U354" s="298"/>
      <c r="V354" s="298"/>
      <c r="W354" s="298"/>
      <c r="X354" s="298"/>
      <c r="Y354" s="298"/>
      <c r="Z354" s="298"/>
      <c r="AA354" s="298"/>
      <c r="AB354" s="298"/>
      <c r="AC354" s="298"/>
      <c r="AD354" s="298"/>
      <c r="AE354" s="298"/>
      <c r="AF354" s="298"/>
      <c r="AG354" s="298"/>
      <c r="AH354" s="298"/>
      <c r="AI354" s="316">
        <f t="shared" si="213"/>
        <v>0</v>
      </c>
      <c r="AJ354" s="316"/>
      <c r="AK354" s="298"/>
      <c r="AL354" s="297">
        <f t="shared" si="214"/>
        <v>0</v>
      </c>
      <c r="AM354" s="332"/>
      <c r="AN354" s="332"/>
      <c r="AO354" s="332"/>
      <c r="AP354" s="332">
        <f t="shared" si="195"/>
        <v>0</v>
      </c>
    </row>
    <row r="355" ht="14" customHeight="1" spans="1:42">
      <c r="A355" s="339"/>
      <c r="B355" s="296"/>
      <c r="C355" s="340" t="s">
        <v>847</v>
      </c>
      <c r="D355" s="297">
        <f t="shared" si="210"/>
        <v>0</v>
      </c>
      <c r="E355" s="298"/>
      <c r="F355" s="298"/>
      <c r="G355" s="298"/>
      <c r="H355" s="298"/>
      <c r="I355" s="298"/>
      <c r="J355" s="298"/>
      <c r="K355" s="298"/>
      <c r="L355" s="298"/>
      <c r="M355" s="298"/>
      <c r="N355" s="298"/>
      <c r="O355" s="298"/>
      <c r="P355" s="298"/>
      <c r="Q355" s="316">
        <f t="shared" si="211"/>
        <v>0</v>
      </c>
      <c r="R355" s="298"/>
      <c r="S355" s="298"/>
      <c r="T355" s="316">
        <f t="shared" si="212"/>
        <v>0</v>
      </c>
      <c r="U355" s="298"/>
      <c r="V355" s="298"/>
      <c r="W355" s="298"/>
      <c r="X355" s="298"/>
      <c r="Y355" s="298"/>
      <c r="Z355" s="298"/>
      <c r="AA355" s="298"/>
      <c r="AB355" s="298"/>
      <c r="AC355" s="298"/>
      <c r="AD355" s="298"/>
      <c r="AE355" s="298"/>
      <c r="AF355" s="298"/>
      <c r="AG355" s="298"/>
      <c r="AH355" s="298"/>
      <c r="AI355" s="316">
        <f t="shared" si="213"/>
        <v>0</v>
      </c>
      <c r="AJ355" s="316"/>
      <c r="AK355" s="298"/>
      <c r="AL355" s="297">
        <f t="shared" si="214"/>
        <v>0</v>
      </c>
      <c r="AM355" s="332"/>
      <c r="AN355" s="332"/>
      <c r="AO355" s="332"/>
      <c r="AP355" s="332">
        <f t="shared" si="195"/>
        <v>0</v>
      </c>
    </row>
    <row r="356" ht="14" customHeight="1" spans="1:42">
      <c r="A356" s="339"/>
      <c r="B356" s="296"/>
      <c r="C356" s="340" t="s">
        <v>848</v>
      </c>
      <c r="D356" s="297">
        <f t="shared" si="210"/>
        <v>0</v>
      </c>
      <c r="E356" s="298"/>
      <c r="F356" s="298"/>
      <c r="G356" s="298"/>
      <c r="H356" s="298"/>
      <c r="I356" s="298"/>
      <c r="J356" s="298"/>
      <c r="K356" s="298"/>
      <c r="L356" s="298"/>
      <c r="M356" s="298"/>
      <c r="N356" s="298"/>
      <c r="O356" s="298"/>
      <c r="P356" s="298"/>
      <c r="Q356" s="316">
        <f t="shared" si="211"/>
        <v>0</v>
      </c>
      <c r="R356" s="298"/>
      <c r="S356" s="298"/>
      <c r="T356" s="316">
        <f t="shared" si="212"/>
        <v>0</v>
      </c>
      <c r="U356" s="298"/>
      <c r="V356" s="298"/>
      <c r="W356" s="298"/>
      <c r="X356" s="298"/>
      <c r="Y356" s="298"/>
      <c r="Z356" s="298"/>
      <c r="AA356" s="298"/>
      <c r="AB356" s="298"/>
      <c r="AC356" s="298"/>
      <c r="AD356" s="298"/>
      <c r="AE356" s="298"/>
      <c r="AF356" s="298"/>
      <c r="AG356" s="298"/>
      <c r="AH356" s="298"/>
      <c r="AI356" s="316">
        <f t="shared" si="213"/>
        <v>0</v>
      </c>
      <c r="AJ356" s="316"/>
      <c r="AK356" s="298"/>
      <c r="AL356" s="297">
        <f t="shared" si="214"/>
        <v>0</v>
      </c>
      <c r="AM356" s="332"/>
      <c r="AN356" s="332"/>
      <c r="AO356" s="332"/>
      <c r="AP356" s="332">
        <f t="shared" si="195"/>
        <v>0</v>
      </c>
    </row>
    <row r="357" ht="14" customHeight="1" spans="1:42">
      <c r="A357" s="339"/>
      <c r="B357" s="296"/>
      <c r="C357" s="340" t="s">
        <v>849</v>
      </c>
      <c r="D357" s="297">
        <f>SUM(D358:D362)</f>
        <v>2000</v>
      </c>
      <c r="E357" s="297">
        <f t="shared" ref="E357:AP357" si="215">SUM(E358:E362)</f>
        <v>0</v>
      </c>
      <c r="F357" s="297">
        <f t="shared" si="215"/>
        <v>0</v>
      </c>
      <c r="G357" s="297">
        <f t="shared" si="215"/>
        <v>0</v>
      </c>
      <c r="H357" s="297">
        <f t="shared" si="215"/>
        <v>0</v>
      </c>
      <c r="I357" s="297">
        <f t="shared" si="215"/>
        <v>0</v>
      </c>
      <c r="J357" s="297">
        <f t="shared" si="215"/>
        <v>0</v>
      </c>
      <c r="K357" s="297">
        <f t="shared" si="215"/>
        <v>0</v>
      </c>
      <c r="L357" s="297">
        <f t="shared" si="215"/>
        <v>0</v>
      </c>
      <c r="M357" s="297">
        <f t="shared" si="215"/>
        <v>0</v>
      </c>
      <c r="N357" s="297">
        <f t="shared" si="215"/>
        <v>0</v>
      </c>
      <c r="O357" s="297">
        <f t="shared" si="215"/>
        <v>0</v>
      </c>
      <c r="P357" s="297">
        <f t="shared" si="215"/>
        <v>0</v>
      </c>
      <c r="Q357" s="297">
        <f t="shared" si="215"/>
        <v>0</v>
      </c>
      <c r="R357" s="297">
        <f t="shared" si="215"/>
        <v>0</v>
      </c>
      <c r="S357" s="297">
        <f t="shared" si="215"/>
        <v>0</v>
      </c>
      <c r="T357" s="297">
        <f t="shared" si="215"/>
        <v>0</v>
      </c>
      <c r="U357" s="297">
        <f t="shared" si="215"/>
        <v>0</v>
      </c>
      <c r="V357" s="297">
        <f t="shared" si="215"/>
        <v>0</v>
      </c>
      <c r="W357" s="297">
        <f t="shared" si="215"/>
        <v>0</v>
      </c>
      <c r="X357" s="297">
        <f t="shared" si="215"/>
        <v>0</v>
      </c>
      <c r="Y357" s="297">
        <f t="shared" si="215"/>
        <v>0</v>
      </c>
      <c r="Z357" s="297">
        <f t="shared" si="215"/>
        <v>0</v>
      </c>
      <c r="AA357" s="297">
        <f t="shared" si="215"/>
        <v>2000</v>
      </c>
      <c r="AB357" s="297">
        <f t="shared" si="215"/>
        <v>0</v>
      </c>
      <c r="AC357" s="297">
        <f t="shared" si="215"/>
        <v>0</v>
      </c>
      <c r="AD357" s="297">
        <f t="shared" si="215"/>
        <v>0</v>
      </c>
      <c r="AE357" s="297">
        <f t="shared" si="215"/>
        <v>0</v>
      </c>
      <c r="AF357" s="297">
        <f t="shared" si="215"/>
        <v>0</v>
      </c>
      <c r="AG357" s="297">
        <f t="shared" si="215"/>
        <v>0</v>
      </c>
      <c r="AH357" s="297">
        <f t="shared" si="215"/>
        <v>0</v>
      </c>
      <c r="AI357" s="297">
        <f t="shared" si="215"/>
        <v>2000</v>
      </c>
      <c r="AJ357" s="297">
        <f t="shared" si="215"/>
        <v>0</v>
      </c>
      <c r="AK357" s="297">
        <f t="shared" si="215"/>
        <v>0</v>
      </c>
      <c r="AL357" s="297">
        <f t="shared" si="215"/>
        <v>2000</v>
      </c>
      <c r="AM357" s="297">
        <f t="shared" si="215"/>
        <v>5623</v>
      </c>
      <c r="AN357" s="297">
        <f t="shared" si="215"/>
        <v>0</v>
      </c>
      <c r="AO357" s="297">
        <f t="shared" si="215"/>
        <v>4082</v>
      </c>
      <c r="AP357" s="297">
        <f t="shared" si="215"/>
        <v>11705</v>
      </c>
    </row>
    <row r="358" ht="14" customHeight="1" spans="1:42">
      <c r="A358" s="339"/>
      <c r="B358" s="296"/>
      <c r="C358" s="340" t="s">
        <v>850</v>
      </c>
      <c r="D358" s="297">
        <f t="shared" si="210"/>
        <v>0</v>
      </c>
      <c r="E358" s="298"/>
      <c r="F358" s="298"/>
      <c r="G358" s="298"/>
      <c r="H358" s="298"/>
      <c r="I358" s="298"/>
      <c r="J358" s="298"/>
      <c r="K358" s="298"/>
      <c r="L358" s="298"/>
      <c r="M358" s="298"/>
      <c r="N358" s="298"/>
      <c r="O358" s="298"/>
      <c r="P358" s="298"/>
      <c r="Q358" s="316">
        <f t="shared" si="211"/>
        <v>0</v>
      </c>
      <c r="R358" s="298"/>
      <c r="S358" s="298"/>
      <c r="T358" s="316">
        <f t="shared" si="212"/>
        <v>0</v>
      </c>
      <c r="U358" s="298"/>
      <c r="V358" s="298"/>
      <c r="W358" s="298"/>
      <c r="X358" s="298"/>
      <c r="Y358" s="298"/>
      <c r="Z358" s="298"/>
      <c r="AA358" s="298"/>
      <c r="AB358" s="298"/>
      <c r="AC358" s="298"/>
      <c r="AD358" s="298"/>
      <c r="AE358" s="298"/>
      <c r="AF358" s="298"/>
      <c r="AG358" s="298"/>
      <c r="AH358" s="298"/>
      <c r="AI358" s="316">
        <f t="shared" si="213"/>
        <v>0</v>
      </c>
      <c r="AJ358" s="316"/>
      <c r="AK358" s="298"/>
      <c r="AL358" s="297">
        <f t="shared" si="214"/>
        <v>0</v>
      </c>
      <c r="AM358" s="332"/>
      <c r="AN358" s="332"/>
      <c r="AO358" s="332"/>
      <c r="AP358" s="332">
        <f t="shared" si="195"/>
        <v>0</v>
      </c>
    </row>
    <row r="359" ht="14" customHeight="1" spans="1:42">
      <c r="A359" s="339"/>
      <c r="B359" s="296"/>
      <c r="C359" s="340" t="s">
        <v>851</v>
      </c>
      <c r="D359" s="297">
        <f t="shared" si="210"/>
        <v>2000</v>
      </c>
      <c r="E359" s="298"/>
      <c r="F359" s="298"/>
      <c r="G359" s="298"/>
      <c r="H359" s="298"/>
      <c r="I359" s="298"/>
      <c r="J359" s="298"/>
      <c r="K359" s="298"/>
      <c r="L359" s="298"/>
      <c r="M359" s="298"/>
      <c r="N359" s="298"/>
      <c r="O359" s="298"/>
      <c r="P359" s="298"/>
      <c r="Q359" s="316">
        <f t="shared" si="211"/>
        <v>0</v>
      </c>
      <c r="R359" s="298"/>
      <c r="S359" s="298"/>
      <c r="T359" s="316">
        <f t="shared" si="212"/>
        <v>0</v>
      </c>
      <c r="U359" s="298"/>
      <c r="V359" s="298"/>
      <c r="W359" s="298"/>
      <c r="X359" s="298"/>
      <c r="Y359" s="298"/>
      <c r="Z359" s="298"/>
      <c r="AA359" s="298">
        <v>2000</v>
      </c>
      <c r="AB359" s="298"/>
      <c r="AC359" s="298"/>
      <c r="AD359" s="298"/>
      <c r="AE359" s="298"/>
      <c r="AF359" s="298"/>
      <c r="AG359" s="298"/>
      <c r="AH359" s="298"/>
      <c r="AI359" s="316">
        <f t="shared" si="213"/>
        <v>2000</v>
      </c>
      <c r="AJ359" s="316"/>
      <c r="AK359" s="298"/>
      <c r="AL359" s="297">
        <f t="shared" si="214"/>
        <v>2000</v>
      </c>
      <c r="AM359" s="332">
        <v>5623</v>
      </c>
      <c r="AN359" s="332"/>
      <c r="AO359" s="332">
        <v>4082</v>
      </c>
      <c r="AP359" s="332">
        <f t="shared" si="195"/>
        <v>11705</v>
      </c>
    </row>
    <row r="360" ht="14" customHeight="1" spans="1:42">
      <c r="A360" s="339"/>
      <c r="B360" s="296"/>
      <c r="C360" s="340" t="s">
        <v>852</v>
      </c>
      <c r="D360" s="297">
        <f t="shared" si="210"/>
        <v>0</v>
      </c>
      <c r="E360" s="298"/>
      <c r="F360" s="298"/>
      <c r="G360" s="298"/>
      <c r="H360" s="298"/>
      <c r="I360" s="298"/>
      <c r="J360" s="298"/>
      <c r="K360" s="298"/>
      <c r="L360" s="298"/>
      <c r="M360" s="298"/>
      <c r="N360" s="298"/>
      <c r="O360" s="298"/>
      <c r="P360" s="298"/>
      <c r="Q360" s="316">
        <f t="shared" si="211"/>
        <v>0</v>
      </c>
      <c r="R360" s="298"/>
      <c r="S360" s="298"/>
      <c r="T360" s="316">
        <f t="shared" si="212"/>
        <v>0</v>
      </c>
      <c r="U360" s="298"/>
      <c r="V360" s="298"/>
      <c r="W360" s="298"/>
      <c r="X360" s="298"/>
      <c r="Y360" s="298"/>
      <c r="Z360" s="298"/>
      <c r="AA360" s="298"/>
      <c r="AB360" s="298"/>
      <c r="AC360" s="298"/>
      <c r="AD360" s="298"/>
      <c r="AE360" s="298"/>
      <c r="AF360" s="298"/>
      <c r="AG360" s="298"/>
      <c r="AH360" s="298"/>
      <c r="AI360" s="316">
        <f t="shared" si="213"/>
        <v>0</v>
      </c>
      <c r="AJ360" s="316"/>
      <c r="AK360" s="298"/>
      <c r="AL360" s="297">
        <f t="shared" si="214"/>
        <v>0</v>
      </c>
      <c r="AM360" s="332"/>
      <c r="AN360" s="332"/>
      <c r="AO360" s="332"/>
      <c r="AP360" s="332">
        <f t="shared" si="195"/>
        <v>0</v>
      </c>
    </row>
    <row r="361" ht="14" customHeight="1" spans="1:42">
      <c r="A361" s="339"/>
      <c r="B361" s="296"/>
      <c r="C361" s="340" t="s">
        <v>853</v>
      </c>
      <c r="D361" s="297">
        <f t="shared" si="210"/>
        <v>0</v>
      </c>
      <c r="E361" s="298"/>
      <c r="F361" s="298"/>
      <c r="G361" s="298"/>
      <c r="H361" s="298"/>
      <c r="I361" s="298"/>
      <c r="J361" s="298"/>
      <c r="K361" s="298"/>
      <c r="L361" s="298"/>
      <c r="M361" s="298"/>
      <c r="N361" s="298"/>
      <c r="O361" s="298"/>
      <c r="P361" s="298"/>
      <c r="Q361" s="316">
        <f t="shared" si="211"/>
        <v>0</v>
      </c>
      <c r="R361" s="298"/>
      <c r="S361" s="298"/>
      <c r="T361" s="316">
        <f t="shared" si="212"/>
        <v>0</v>
      </c>
      <c r="U361" s="298"/>
      <c r="V361" s="298"/>
      <c r="W361" s="298"/>
      <c r="X361" s="298"/>
      <c r="Y361" s="298"/>
      <c r="Z361" s="298"/>
      <c r="AA361" s="298"/>
      <c r="AB361" s="298"/>
      <c r="AC361" s="298"/>
      <c r="AD361" s="298"/>
      <c r="AE361" s="298"/>
      <c r="AF361" s="298"/>
      <c r="AG361" s="298"/>
      <c r="AH361" s="298"/>
      <c r="AI361" s="316">
        <f t="shared" si="213"/>
        <v>0</v>
      </c>
      <c r="AJ361" s="316"/>
      <c r="AK361" s="298"/>
      <c r="AL361" s="297">
        <f t="shared" si="214"/>
        <v>0</v>
      </c>
      <c r="AM361" s="332"/>
      <c r="AN361" s="332"/>
      <c r="AO361" s="332"/>
      <c r="AP361" s="332">
        <f t="shared" si="195"/>
        <v>0</v>
      </c>
    </row>
    <row r="362" ht="14" customHeight="1" spans="1:42">
      <c r="A362" s="339"/>
      <c r="B362" s="296"/>
      <c r="C362" s="340" t="s">
        <v>854</v>
      </c>
      <c r="D362" s="297">
        <f t="shared" si="210"/>
        <v>0</v>
      </c>
      <c r="E362" s="298"/>
      <c r="F362" s="298"/>
      <c r="G362" s="298"/>
      <c r="H362" s="298"/>
      <c r="I362" s="298"/>
      <c r="J362" s="298"/>
      <c r="K362" s="298"/>
      <c r="L362" s="298"/>
      <c r="M362" s="298"/>
      <c r="N362" s="298"/>
      <c r="O362" s="298"/>
      <c r="P362" s="298"/>
      <c r="Q362" s="316">
        <f t="shared" si="211"/>
        <v>0</v>
      </c>
      <c r="R362" s="298"/>
      <c r="S362" s="298"/>
      <c r="T362" s="316">
        <f t="shared" si="212"/>
        <v>0</v>
      </c>
      <c r="U362" s="298"/>
      <c r="V362" s="298"/>
      <c r="W362" s="298"/>
      <c r="X362" s="298"/>
      <c r="Y362" s="298"/>
      <c r="Z362" s="298"/>
      <c r="AA362" s="298"/>
      <c r="AB362" s="298"/>
      <c r="AC362" s="298"/>
      <c r="AD362" s="298"/>
      <c r="AE362" s="298"/>
      <c r="AF362" s="298"/>
      <c r="AG362" s="298"/>
      <c r="AH362" s="298"/>
      <c r="AI362" s="316">
        <f t="shared" si="213"/>
        <v>0</v>
      </c>
      <c r="AJ362" s="316"/>
      <c r="AK362" s="298"/>
      <c r="AL362" s="297">
        <f t="shared" si="214"/>
        <v>0</v>
      </c>
      <c r="AM362" s="332"/>
      <c r="AN362" s="332"/>
      <c r="AO362" s="332"/>
      <c r="AP362" s="332">
        <f t="shared" si="195"/>
        <v>0</v>
      </c>
    </row>
    <row r="363" ht="14" customHeight="1" spans="1:42">
      <c r="A363" s="339"/>
      <c r="B363" s="296"/>
      <c r="C363" s="340" t="s">
        <v>855</v>
      </c>
      <c r="D363" s="297">
        <f>SUM(D364:D366)</f>
        <v>351.2</v>
      </c>
      <c r="E363" s="297">
        <f t="shared" ref="E363:AP363" si="216">SUM(E364:E366)</f>
        <v>0</v>
      </c>
      <c r="F363" s="297">
        <f t="shared" si="216"/>
        <v>0</v>
      </c>
      <c r="G363" s="297">
        <f t="shared" si="216"/>
        <v>0</v>
      </c>
      <c r="H363" s="297">
        <f t="shared" si="216"/>
        <v>0</v>
      </c>
      <c r="I363" s="297">
        <f t="shared" si="216"/>
        <v>0</v>
      </c>
      <c r="J363" s="297">
        <f t="shared" si="216"/>
        <v>0</v>
      </c>
      <c r="K363" s="297">
        <f t="shared" si="216"/>
        <v>0</v>
      </c>
      <c r="L363" s="297">
        <f t="shared" si="216"/>
        <v>0</v>
      </c>
      <c r="M363" s="297">
        <f t="shared" si="216"/>
        <v>0</v>
      </c>
      <c r="N363" s="297">
        <f t="shared" si="216"/>
        <v>0</v>
      </c>
      <c r="O363" s="297">
        <f t="shared" si="216"/>
        <v>0</v>
      </c>
      <c r="P363" s="297">
        <f t="shared" si="216"/>
        <v>0</v>
      </c>
      <c r="Q363" s="297">
        <f t="shared" si="216"/>
        <v>0</v>
      </c>
      <c r="R363" s="297">
        <f t="shared" si="216"/>
        <v>0</v>
      </c>
      <c r="S363" s="297">
        <f t="shared" si="216"/>
        <v>0</v>
      </c>
      <c r="T363" s="297">
        <f t="shared" si="216"/>
        <v>0</v>
      </c>
      <c r="U363" s="297">
        <f t="shared" si="216"/>
        <v>0</v>
      </c>
      <c r="V363" s="297">
        <f t="shared" si="216"/>
        <v>0</v>
      </c>
      <c r="W363" s="297">
        <f t="shared" si="216"/>
        <v>0</v>
      </c>
      <c r="X363" s="297">
        <f t="shared" si="216"/>
        <v>0</v>
      </c>
      <c r="Y363" s="297">
        <f t="shared" si="216"/>
        <v>0</v>
      </c>
      <c r="Z363" s="297">
        <f t="shared" si="216"/>
        <v>351.2</v>
      </c>
      <c r="AA363" s="297">
        <f t="shared" si="216"/>
        <v>0</v>
      </c>
      <c r="AB363" s="297">
        <f t="shared" si="216"/>
        <v>0</v>
      </c>
      <c r="AC363" s="297">
        <f t="shared" si="216"/>
        <v>0</v>
      </c>
      <c r="AD363" s="297">
        <f t="shared" si="216"/>
        <v>0</v>
      </c>
      <c r="AE363" s="297">
        <f t="shared" si="216"/>
        <v>0</v>
      </c>
      <c r="AF363" s="297">
        <f t="shared" si="216"/>
        <v>0</v>
      </c>
      <c r="AG363" s="297">
        <f t="shared" si="216"/>
        <v>0</v>
      </c>
      <c r="AH363" s="297">
        <f t="shared" si="216"/>
        <v>0</v>
      </c>
      <c r="AI363" s="297">
        <f t="shared" si="216"/>
        <v>351.2</v>
      </c>
      <c r="AJ363" s="297">
        <f t="shared" si="216"/>
        <v>0</v>
      </c>
      <c r="AK363" s="297">
        <f t="shared" si="216"/>
        <v>0</v>
      </c>
      <c r="AL363" s="297">
        <f t="shared" si="216"/>
        <v>351.2</v>
      </c>
      <c r="AM363" s="297">
        <f t="shared" si="216"/>
        <v>0</v>
      </c>
      <c r="AN363" s="297">
        <f t="shared" si="216"/>
        <v>329</v>
      </c>
      <c r="AO363" s="297">
        <f t="shared" si="216"/>
        <v>0</v>
      </c>
      <c r="AP363" s="297">
        <f t="shared" si="216"/>
        <v>680.2</v>
      </c>
    </row>
    <row r="364" ht="14" customHeight="1" spans="1:42">
      <c r="A364" s="339"/>
      <c r="B364" s="296"/>
      <c r="C364" s="340" t="s">
        <v>856</v>
      </c>
      <c r="D364" s="297">
        <f t="shared" si="210"/>
        <v>351.2</v>
      </c>
      <c r="E364" s="298"/>
      <c r="F364" s="298"/>
      <c r="G364" s="298"/>
      <c r="H364" s="298"/>
      <c r="I364" s="298"/>
      <c r="J364" s="298"/>
      <c r="K364" s="298"/>
      <c r="L364" s="298"/>
      <c r="M364" s="298"/>
      <c r="N364" s="298"/>
      <c r="O364" s="298"/>
      <c r="P364" s="298"/>
      <c r="Q364" s="316">
        <f t="shared" si="211"/>
        <v>0</v>
      </c>
      <c r="R364" s="298"/>
      <c r="S364" s="298"/>
      <c r="T364" s="316">
        <f t="shared" si="212"/>
        <v>0</v>
      </c>
      <c r="U364" s="298"/>
      <c r="V364" s="298"/>
      <c r="W364" s="298"/>
      <c r="X364" s="298"/>
      <c r="Y364" s="298"/>
      <c r="Z364" s="298">
        <v>351.2</v>
      </c>
      <c r="AA364" s="298"/>
      <c r="AB364" s="298"/>
      <c r="AC364" s="298"/>
      <c r="AD364" s="298"/>
      <c r="AE364" s="298"/>
      <c r="AF364" s="298"/>
      <c r="AG364" s="298"/>
      <c r="AH364" s="298"/>
      <c r="AI364" s="316">
        <f t="shared" si="213"/>
        <v>351.2</v>
      </c>
      <c r="AJ364" s="316"/>
      <c r="AK364" s="298"/>
      <c r="AL364" s="297">
        <f t="shared" si="214"/>
        <v>351.2</v>
      </c>
      <c r="AM364" s="332"/>
      <c r="AN364" s="332">
        <v>329</v>
      </c>
      <c r="AO364" s="332"/>
      <c r="AP364" s="332">
        <f t="shared" si="195"/>
        <v>680.2</v>
      </c>
    </row>
    <row r="365" ht="14" customHeight="1" spans="1:42">
      <c r="A365" s="339"/>
      <c r="B365" s="296"/>
      <c r="C365" s="340" t="s">
        <v>857</v>
      </c>
      <c r="D365" s="297">
        <f t="shared" si="210"/>
        <v>0</v>
      </c>
      <c r="E365" s="298"/>
      <c r="F365" s="298"/>
      <c r="G365" s="298"/>
      <c r="H365" s="298"/>
      <c r="I365" s="298"/>
      <c r="J365" s="298"/>
      <c r="K365" s="298"/>
      <c r="L365" s="298"/>
      <c r="M365" s="298"/>
      <c r="N365" s="298"/>
      <c r="O365" s="298"/>
      <c r="P365" s="298"/>
      <c r="Q365" s="316">
        <f t="shared" si="211"/>
        <v>0</v>
      </c>
      <c r="R365" s="298"/>
      <c r="S365" s="298"/>
      <c r="T365" s="316">
        <f t="shared" si="212"/>
        <v>0</v>
      </c>
      <c r="U365" s="298"/>
      <c r="V365" s="298"/>
      <c r="W365" s="298"/>
      <c r="X365" s="298"/>
      <c r="Y365" s="298"/>
      <c r="Z365" s="298"/>
      <c r="AA365" s="298"/>
      <c r="AB365" s="298"/>
      <c r="AC365" s="298"/>
      <c r="AD365" s="298"/>
      <c r="AE365" s="298"/>
      <c r="AF365" s="298"/>
      <c r="AG365" s="298"/>
      <c r="AH365" s="298"/>
      <c r="AI365" s="316">
        <f t="shared" si="213"/>
        <v>0</v>
      </c>
      <c r="AJ365" s="316"/>
      <c r="AK365" s="298"/>
      <c r="AL365" s="297">
        <f t="shared" si="214"/>
        <v>0</v>
      </c>
      <c r="AM365" s="332"/>
      <c r="AN365" s="332"/>
      <c r="AO365" s="332"/>
      <c r="AP365" s="332">
        <f t="shared" si="195"/>
        <v>0</v>
      </c>
    </row>
    <row r="366" ht="14" customHeight="1" spans="1:42">
      <c r="A366" s="339"/>
      <c r="B366" s="296"/>
      <c r="C366" s="340" t="s">
        <v>858</v>
      </c>
      <c r="D366" s="297">
        <f t="shared" si="210"/>
        <v>0</v>
      </c>
      <c r="E366" s="298"/>
      <c r="F366" s="298"/>
      <c r="G366" s="298"/>
      <c r="H366" s="298"/>
      <c r="I366" s="298"/>
      <c r="J366" s="298"/>
      <c r="K366" s="298"/>
      <c r="L366" s="298"/>
      <c r="M366" s="298"/>
      <c r="N366" s="298"/>
      <c r="O366" s="298"/>
      <c r="P366" s="298"/>
      <c r="Q366" s="316">
        <f t="shared" si="211"/>
        <v>0</v>
      </c>
      <c r="R366" s="298"/>
      <c r="S366" s="298"/>
      <c r="T366" s="316">
        <f t="shared" si="212"/>
        <v>0</v>
      </c>
      <c r="U366" s="298"/>
      <c r="V366" s="298"/>
      <c r="W366" s="298"/>
      <c r="X366" s="298"/>
      <c r="Y366" s="298"/>
      <c r="Z366" s="298"/>
      <c r="AA366" s="298"/>
      <c r="AB366" s="298"/>
      <c r="AC366" s="298"/>
      <c r="AD366" s="298"/>
      <c r="AE366" s="298"/>
      <c r="AF366" s="298"/>
      <c r="AG366" s="298"/>
      <c r="AH366" s="298"/>
      <c r="AI366" s="316">
        <f t="shared" si="213"/>
        <v>0</v>
      </c>
      <c r="AJ366" s="316"/>
      <c r="AK366" s="298"/>
      <c r="AL366" s="297">
        <f t="shared" si="214"/>
        <v>0</v>
      </c>
      <c r="AM366" s="332"/>
      <c r="AN366" s="332"/>
      <c r="AO366" s="332"/>
      <c r="AP366" s="332">
        <f t="shared" si="195"/>
        <v>0</v>
      </c>
    </row>
    <row r="367" ht="14" customHeight="1" spans="1:42">
      <c r="A367" s="339"/>
      <c r="B367" s="296"/>
      <c r="C367" s="340" t="s">
        <v>859</v>
      </c>
      <c r="D367" s="297">
        <f>SUM(D368:D369)</f>
        <v>122</v>
      </c>
      <c r="E367" s="297">
        <f t="shared" ref="E367:AP367" si="217">SUM(E368:E369)</f>
        <v>0</v>
      </c>
      <c r="F367" s="297">
        <f t="shared" si="217"/>
        <v>0</v>
      </c>
      <c r="G367" s="297">
        <f t="shared" si="217"/>
        <v>0</v>
      </c>
      <c r="H367" s="297">
        <f t="shared" si="217"/>
        <v>0</v>
      </c>
      <c r="I367" s="297">
        <f t="shared" si="217"/>
        <v>0</v>
      </c>
      <c r="J367" s="297">
        <f t="shared" si="217"/>
        <v>0</v>
      </c>
      <c r="K367" s="297">
        <f t="shared" si="217"/>
        <v>0</v>
      </c>
      <c r="L367" s="297">
        <f t="shared" si="217"/>
        <v>0</v>
      </c>
      <c r="M367" s="297">
        <f t="shared" si="217"/>
        <v>0</v>
      </c>
      <c r="N367" s="297">
        <f t="shared" si="217"/>
        <v>0</v>
      </c>
      <c r="O367" s="297">
        <f t="shared" si="217"/>
        <v>0</v>
      </c>
      <c r="P367" s="297">
        <f t="shared" si="217"/>
        <v>0</v>
      </c>
      <c r="Q367" s="297">
        <f t="shared" si="217"/>
        <v>0</v>
      </c>
      <c r="R367" s="297">
        <f t="shared" si="217"/>
        <v>0</v>
      </c>
      <c r="S367" s="297">
        <f t="shared" si="217"/>
        <v>0</v>
      </c>
      <c r="T367" s="297">
        <f t="shared" si="217"/>
        <v>0</v>
      </c>
      <c r="U367" s="297">
        <f t="shared" si="217"/>
        <v>0</v>
      </c>
      <c r="V367" s="297">
        <f t="shared" si="217"/>
        <v>0</v>
      </c>
      <c r="W367" s="297">
        <f t="shared" si="217"/>
        <v>0</v>
      </c>
      <c r="X367" s="297">
        <f t="shared" si="217"/>
        <v>0</v>
      </c>
      <c r="Y367" s="297">
        <f t="shared" si="217"/>
        <v>0</v>
      </c>
      <c r="Z367" s="297">
        <f t="shared" si="217"/>
        <v>2</v>
      </c>
      <c r="AA367" s="297">
        <f t="shared" si="217"/>
        <v>120</v>
      </c>
      <c r="AB367" s="297">
        <f t="shared" si="217"/>
        <v>0</v>
      </c>
      <c r="AC367" s="297">
        <f t="shared" si="217"/>
        <v>0</v>
      </c>
      <c r="AD367" s="297">
        <f t="shared" si="217"/>
        <v>0</v>
      </c>
      <c r="AE367" s="297">
        <f t="shared" si="217"/>
        <v>0</v>
      </c>
      <c r="AF367" s="297">
        <f t="shared" si="217"/>
        <v>0</v>
      </c>
      <c r="AG367" s="297">
        <f t="shared" si="217"/>
        <v>0</v>
      </c>
      <c r="AH367" s="297">
        <f t="shared" si="217"/>
        <v>0</v>
      </c>
      <c r="AI367" s="297">
        <f t="shared" si="217"/>
        <v>122</v>
      </c>
      <c r="AJ367" s="297">
        <f t="shared" si="217"/>
        <v>0</v>
      </c>
      <c r="AK367" s="297">
        <f t="shared" si="217"/>
        <v>0</v>
      </c>
      <c r="AL367" s="297">
        <f t="shared" si="217"/>
        <v>122</v>
      </c>
      <c r="AM367" s="297">
        <f t="shared" si="217"/>
        <v>27</v>
      </c>
      <c r="AN367" s="297">
        <f t="shared" si="217"/>
        <v>22</v>
      </c>
      <c r="AO367" s="297">
        <f t="shared" si="217"/>
        <v>0</v>
      </c>
      <c r="AP367" s="297">
        <f t="shared" si="217"/>
        <v>171</v>
      </c>
    </row>
    <row r="368" ht="14" customHeight="1" spans="1:42">
      <c r="A368" s="339"/>
      <c r="B368" s="296"/>
      <c r="C368" s="340" t="s">
        <v>860</v>
      </c>
      <c r="D368" s="297">
        <f t="shared" si="210"/>
        <v>2</v>
      </c>
      <c r="E368" s="298"/>
      <c r="F368" s="298"/>
      <c r="G368" s="298"/>
      <c r="H368" s="298"/>
      <c r="I368" s="298"/>
      <c r="J368" s="298"/>
      <c r="K368" s="298"/>
      <c r="L368" s="298"/>
      <c r="M368" s="298"/>
      <c r="N368" s="298"/>
      <c r="O368" s="298"/>
      <c r="P368" s="298"/>
      <c r="Q368" s="316">
        <f t="shared" si="211"/>
        <v>0</v>
      </c>
      <c r="R368" s="298"/>
      <c r="S368" s="298"/>
      <c r="T368" s="316">
        <f t="shared" si="212"/>
        <v>0</v>
      </c>
      <c r="U368" s="298"/>
      <c r="V368" s="298"/>
      <c r="W368" s="298"/>
      <c r="X368" s="298"/>
      <c r="Y368" s="298"/>
      <c r="Z368" s="298">
        <v>2</v>
      </c>
      <c r="AA368" s="298"/>
      <c r="AB368" s="298"/>
      <c r="AC368" s="298"/>
      <c r="AD368" s="298"/>
      <c r="AE368" s="298"/>
      <c r="AF368" s="298"/>
      <c r="AG368" s="298"/>
      <c r="AH368" s="298"/>
      <c r="AI368" s="316">
        <f t="shared" si="213"/>
        <v>2</v>
      </c>
      <c r="AJ368" s="316"/>
      <c r="AK368" s="298"/>
      <c r="AL368" s="297">
        <f t="shared" si="214"/>
        <v>2</v>
      </c>
      <c r="AM368" s="332">
        <v>27</v>
      </c>
      <c r="AN368" s="332">
        <v>22</v>
      </c>
      <c r="AO368" s="332"/>
      <c r="AP368" s="332">
        <f t="shared" si="195"/>
        <v>51</v>
      </c>
    </row>
    <row r="369" ht="14" customHeight="1" spans="1:42">
      <c r="A369" s="339"/>
      <c r="B369" s="296"/>
      <c r="C369" s="340" t="s">
        <v>861</v>
      </c>
      <c r="D369" s="297">
        <f t="shared" si="210"/>
        <v>120</v>
      </c>
      <c r="E369" s="298"/>
      <c r="F369" s="298"/>
      <c r="G369" s="298"/>
      <c r="H369" s="298"/>
      <c r="I369" s="298"/>
      <c r="J369" s="298"/>
      <c r="K369" s="298"/>
      <c r="L369" s="298"/>
      <c r="M369" s="298"/>
      <c r="N369" s="298"/>
      <c r="O369" s="298"/>
      <c r="P369" s="298"/>
      <c r="Q369" s="316">
        <f t="shared" si="211"/>
        <v>0</v>
      </c>
      <c r="R369" s="298"/>
      <c r="S369" s="298"/>
      <c r="T369" s="316">
        <f t="shared" si="212"/>
        <v>0</v>
      </c>
      <c r="U369" s="298"/>
      <c r="V369" s="298"/>
      <c r="W369" s="298"/>
      <c r="X369" s="298"/>
      <c r="Y369" s="298"/>
      <c r="Z369" s="298"/>
      <c r="AA369" s="298">
        <v>120</v>
      </c>
      <c r="AB369" s="298"/>
      <c r="AC369" s="298"/>
      <c r="AD369" s="298"/>
      <c r="AE369" s="298"/>
      <c r="AF369" s="298"/>
      <c r="AG369" s="298"/>
      <c r="AH369" s="298"/>
      <c r="AI369" s="316">
        <f t="shared" si="213"/>
        <v>120</v>
      </c>
      <c r="AJ369" s="316"/>
      <c r="AK369" s="298"/>
      <c r="AL369" s="297">
        <f t="shared" si="214"/>
        <v>120</v>
      </c>
      <c r="AM369" s="332"/>
      <c r="AN369" s="332"/>
      <c r="AO369" s="332"/>
      <c r="AP369" s="332">
        <f t="shared" si="195"/>
        <v>120</v>
      </c>
    </row>
    <row r="370" ht="14" customHeight="1" spans="1:42">
      <c r="A370" s="339"/>
      <c r="B370" s="296"/>
      <c r="C370" s="126" t="s">
        <v>862</v>
      </c>
      <c r="D370" s="297">
        <f>SUM(D371)</f>
        <v>0</v>
      </c>
      <c r="E370" s="297">
        <f t="shared" ref="E370:AP370" si="218">SUM(E371)</f>
        <v>0</v>
      </c>
      <c r="F370" s="297">
        <f t="shared" si="218"/>
        <v>0</v>
      </c>
      <c r="G370" s="297">
        <f t="shared" si="218"/>
        <v>0</v>
      </c>
      <c r="H370" s="297">
        <f t="shared" si="218"/>
        <v>0</v>
      </c>
      <c r="I370" s="297">
        <f t="shared" si="218"/>
        <v>0</v>
      </c>
      <c r="J370" s="297">
        <f t="shared" si="218"/>
        <v>0</v>
      </c>
      <c r="K370" s="297">
        <f t="shared" si="218"/>
        <v>0</v>
      </c>
      <c r="L370" s="297">
        <f t="shared" si="218"/>
        <v>0</v>
      </c>
      <c r="M370" s="297">
        <f t="shared" si="218"/>
        <v>0</v>
      </c>
      <c r="N370" s="297">
        <f t="shared" si="218"/>
        <v>0</v>
      </c>
      <c r="O370" s="297">
        <f t="shared" si="218"/>
        <v>0</v>
      </c>
      <c r="P370" s="297">
        <f t="shared" si="218"/>
        <v>0</v>
      </c>
      <c r="Q370" s="297">
        <f t="shared" si="218"/>
        <v>0</v>
      </c>
      <c r="R370" s="297">
        <f t="shared" si="218"/>
        <v>0</v>
      </c>
      <c r="S370" s="297">
        <f t="shared" si="218"/>
        <v>0</v>
      </c>
      <c r="T370" s="297">
        <f t="shared" si="218"/>
        <v>0</v>
      </c>
      <c r="U370" s="297">
        <f t="shared" si="218"/>
        <v>0</v>
      </c>
      <c r="V370" s="297">
        <f t="shared" si="218"/>
        <v>0</v>
      </c>
      <c r="W370" s="297">
        <f t="shared" si="218"/>
        <v>0</v>
      </c>
      <c r="X370" s="297">
        <f t="shared" si="218"/>
        <v>0</v>
      </c>
      <c r="Y370" s="297">
        <f t="shared" si="218"/>
        <v>0</v>
      </c>
      <c r="Z370" s="297">
        <f t="shared" si="218"/>
        <v>0</v>
      </c>
      <c r="AA370" s="297">
        <f t="shared" si="218"/>
        <v>0</v>
      </c>
      <c r="AB370" s="297">
        <f t="shared" si="218"/>
        <v>0</v>
      </c>
      <c r="AC370" s="297">
        <f t="shared" si="218"/>
        <v>0</v>
      </c>
      <c r="AD370" s="297">
        <f t="shared" si="218"/>
        <v>0</v>
      </c>
      <c r="AE370" s="297">
        <f t="shared" si="218"/>
        <v>0</v>
      </c>
      <c r="AF370" s="297">
        <f t="shared" si="218"/>
        <v>0</v>
      </c>
      <c r="AG370" s="297">
        <f t="shared" si="218"/>
        <v>0</v>
      </c>
      <c r="AH370" s="297">
        <f t="shared" si="218"/>
        <v>0</v>
      </c>
      <c r="AI370" s="297">
        <f t="shared" si="218"/>
        <v>0</v>
      </c>
      <c r="AJ370" s="297">
        <f t="shared" si="218"/>
        <v>0</v>
      </c>
      <c r="AK370" s="297">
        <f t="shared" si="218"/>
        <v>0</v>
      </c>
      <c r="AL370" s="297">
        <f t="shared" si="218"/>
        <v>0</v>
      </c>
      <c r="AM370" s="297">
        <f t="shared" si="218"/>
        <v>0</v>
      </c>
      <c r="AN370" s="297">
        <f t="shared" si="218"/>
        <v>18</v>
      </c>
      <c r="AO370" s="297">
        <f t="shared" si="218"/>
        <v>0</v>
      </c>
      <c r="AP370" s="297">
        <f t="shared" si="218"/>
        <v>18</v>
      </c>
    </row>
    <row r="371" ht="14" customHeight="1" spans="1:42">
      <c r="A371" s="339"/>
      <c r="B371" s="296"/>
      <c r="C371" s="126" t="s">
        <v>863</v>
      </c>
      <c r="D371" s="297">
        <f t="shared" ref="D371:D378" si="219">Q371+T371+AI371+AJ371+AK371</f>
        <v>0</v>
      </c>
      <c r="E371" s="298"/>
      <c r="F371" s="298"/>
      <c r="G371" s="298"/>
      <c r="H371" s="298"/>
      <c r="I371" s="298"/>
      <c r="J371" s="298"/>
      <c r="K371" s="298"/>
      <c r="L371" s="298"/>
      <c r="M371" s="298"/>
      <c r="N371" s="298"/>
      <c r="O371" s="298"/>
      <c r="P371" s="298"/>
      <c r="Q371" s="316">
        <f t="shared" ref="Q371:Q431" si="220">SUM(E371:P371)</f>
        <v>0</v>
      </c>
      <c r="R371" s="298"/>
      <c r="S371" s="298"/>
      <c r="T371" s="316">
        <f t="shared" ref="T371:T431" si="221">SUM(R371:S371)</f>
        <v>0</v>
      </c>
      <c r="U371" s="298"/>
      <c r="V371" s="298"/>
      <c r="W371" s="298"/>
      <c r="X371" s="298"/>
      <c r="Y371" s="298"/>
      <c r="Z371" s="298"/>
      <c r="AA371" s="298"/>
      <c r="AB371" s="298"/>
      <c r="AC371" s="298"/>
      <c r="AD371" s="298"/>
      <c r="AE371" s="298"/>
      <c r="AF371" s="298"/>
      <c r="AG371" s="298"/>
      <c r="AH371" s="298"/>
      <c r="AI371" s="316">
        <f t="shared" ref="AI371:AI431" si="222">SUM(V371:AH371)</f>
        <v>0</v>
      </c>
      <c r="AJ371" s="316"/>
      <c r="AK371" s="298"/>
      <c r="AL371" s="297">
        <f t="shared" ref="AL371:AL431" si="223">Q371+T371+U371+AI371+AJ371+AK371</f>
        <v>0</v>
      </c>
      <c r="AM371" s="332"/>
      <c r="AN371" s="332">
        <v>18</v>
      </c>
      <c r="AO371" s="332"/>
      <c r="AP371" s="332">
        <f t="shared" si="195"/>
        <v>18</v>
      </c>
    </row>
    <row r="372" ht="14" customHeight="1" spans="1:42">
      <c r="A372" s="339"/>
      <c r="B372" s="296"/>
      <c r="C372" s="126" t="s">
        <v>864</v>
      </c>
      <c r="D372" s="297">
        <f t="shared" ref="D372:AP372" si="224">D373+D379+D382+D388+D393+D398+D404+D406+D411</f>
        <v>2971.46</v>
      </c>
      <c r="E372" s="297">
        <f t="shared" si="224"/>
        <v>513.35</v>
      </c>
      <c r="F372" s="297">
        <f t="shared" si="224"/>
        <v>0</v>
      </c>
      <c r="G372" s="297">
        <f t="shared" si="224"/>
        <v>103.87</v>
      </c>
      <c r="H372" s="297">
        <f t="shared" si="224"/>
        <v>0</v>
      </c>
      <c r="I372" s="297">
        <f t="shared" si="224"/>
        <v>32.64</v>
      </c>
      <c r="J372" s="297">
        <f t="shared" si="224"/>
        <v>0</v>
      </c>
      <c r="K372" s="297">
        <f t="shared" si="224"/>
        <v>1.54</v>
      </c>
      <c r="L372" s="297">
        <f t="shared" si="224"/>
        <v>0</v>
      </c>
      <c r="M372" s="297">
        <f t="shared" si="224"/>
        <v>0</v>
      </c>
      <c r="N372" s="297">
        <f t="shared" si="224"/>
        <v>0</v>
      </c>
      <c r="O372" s="297">
        <f t="shared" si="224"/>
        <v>0</v>
      </c>
      <c r="P372" s="297">
        <f t="shared" si="224"/>
        <v>0</v>
      </c>
      <c r="Q372" s="297">
        <f t="shared" si="224"/>
        <v>651.4</v>
      </c>
      <c r="R372" s="297">
        <f t="shared" si="224"/>
        <v>16.9</v>
      </c>
      <c r="S372" s="297">
        <f t="shared" si="224"/>
        <v>8</v>
      </c>
      <c r="T372" s="297">
        <f t="shared" si="224"/>
        <v>24.9</v>
      </c>
      <c r="U372" s="297">
        <f t="shared" si="224"/>
        <v>0</v>
      </c>
      <c r="V372" s="297">
        <f t="shared" si="224"/>
        <v>520</v>
      </c>
      <c r="W372" s="297">
        <f t="shared" si="224"/>
        <v>635.38</v>
      </c>
      <c r="X372" s="297">
        <f t="shared" si="224"/>
        <v>50</v>
      </c>
      <c r="Y372" s="297">
        <f t="shared" si="224"/>
        <v>0</v>
      </c>
      <c r="Z372" s="297">
        <f t="shared" si="224"/>
        <v>0</v>
      </c>
      <c r="AA372" s="297">
        <f t="shared" si="224"/>
        <v>0</v>
      </c>
      <c r="AB372" s="297">
        <f t="shared" si="224"/>
        <v>0</v>
      </c>
      <c r="AC372" s="297">
        <f t="shared" si="224"/>
        <v>0</v>
      </c>
      <c r="AD372" s="297">
        <f t="shared" si="224"/>
        <v>10</v>
      </c>
      <c r="AE372" s="297">
        <f t="shared" si="224"/>
        <v>779.78</v>
      </c>
      <c r="AF372" s="297">
        <f t="shared" si="224"/>
        <v>0</v>
      </c>
      <c r="AG372" s="297">
        <f t="shared" si="224"/>
        <v>0</v>
      </c>
      <c r="AH372" s="297">
        <f t="shared" si="224"/>
        <v>0</v>
      </c>
      <c r="AI372" s="297">
        <f t="shared" si="224"/>
        <v>1995.16</v>
      </c>
      <c r="AJ372" s="297">
        <f t="shared" si="224"/>
        <v>0</v>
      </c>
      <c r="AK372" s="297">
        <f t="shared" si="224"/>
        <v>300</v>
      </c>
      <c r="AL372" s="297">
        <f t="shared" si="224"/>
        <v>2971.46</v>
      </c>
      <c r="AM372" s="297">
        <f t="shared" si="224"/>
        <v>7140</v>
      </c>
      <c r="AN372" s="297">
        <f t="shared" si="224"/>
        <v>420.26</v>
      </c>
      <c r="AO372" s="297">
        <f t="shared" si="224"/>
        <v>2641.27</v>
      </c>
      <c r="AP372" s="297">
        <f t="shared" si="224"/>
        <v>13172.99</v>
      </c>
    </row>
    <row r="373" ht="14" customHeight="1" spans="1:42">
      <c r="A373" s="339"/>
      <c r="B373" s="296"/>
      <c r="C373" s="126" t="s">
        <v>865</v>
      </c>
      <c r="D373" s="297">
        <f>SUM(D374:D378)</f>
        <v>1496.3</v>
      </c>
      <c r="E373" s="297">
        <f t="shared" ref="E373:AP373" si="225">SUM(E374:E378)</f>
        <v>513.35</v>
      </c>
      <c r="F373" s="297">
        <f t="shared" si="225"/>
        <v>0</v>
      </c>
      <c r="G373" s="297">
        <f t="shared" si="225"/>
        <v>103.87</v>
      </c>
      <c r="H373" s="297">
        <f t="shared" si="225"/>
        <v>0</v>
      </c>
      <c r="I373" s="297">
        <f t="shared" si="225"/>
        <v>32.64</v>
      </c>
      <c r="J373" s="297">
        <f t="shared" si="225"/>
        <v>0</v>
      </c>
      <c r="K373" s="297">
        <f t="shared" si="225"/>
        <v>1.54</v>
      </c>
      <c r="L373" s="297">
        <f t="shared" si="225"/>
        <v>0</v>
      </c>
      <c r="M373" s="297">
        <f t="shared" si="225"/>
        <v>0</v>
      </c>
      <c r="N373" s="297">
        <f t="shared" si="225"/>
        <v>0</v>
      </c>
      <c r="O373" s="297">
        <f t="shared" si="225"/>
        <v>0</v>
      </c>
      <c r="P373" s="297">
        <f t="shared" si="225"/>
        <v>0</v>
      </c>
      <c r="Q373" s="297">
        <f t="shared" si="225"/>
        <v>651.4</v>
      </c>
      <c r="R373" s="297">
        <f t="shared" si="225"/>
        <v>16.9</v>
      </c>
      <c r="S373" s="297">
        <f t="shared" si="225"/>
        <v>8</v>
      </c>
      <c r="T373" s="297">
        <f t="shared" si="225"/>
        <v>24.9</v>
      </c>
      <c r="U373" s="297">
        <f t="shared" si="225"/>
        <v>0</v>
      </c>
      <c r="V373" s="297">
        <f t="shared" si="225"/>
        <v>520</v>
      </c>
      <c r="W373" s="297">
        <f t="shared" si="225"/>
        <v>0</v>
      </c>
      <c r="X373" s="297">
        <f t="shared" si="225"/>
        <v>0</v>
      </c>
      <c r="Y373" s="297">
        <f t="shared" si="225"/>
        <v>0</v>
      </c>
      <c r="Z373" s="297">
        <f t="shared" si="225"/>
        <v>0</v>
      </c>
      <c r="AA373" s="297">
        <f t="shared" si="225"/>
        <v>0</v>
      </c>
      <c r="AB373" s="297">
        <f t="shared" si="225"/>
        <v>0</v>
      </c>
      <c r="AC373" s="297">
        <f t="shared" si="225"/>
        <v>0</v>
      </c>
      <c r="AD373" s="297">
        <f t="shared" si="225"/>
        <v>0</v>
      </c>
      <c r="AE373" s="297">
        <f t="shared" si="225"/>
        <v>0</v>
      </c>
      <c r="AF373" s="297">
        <f t="shared" si="225"/>
        <v>0</v>
      </c>
      <c r="AG373" s="297">
        <f t="shared" si="225"/>
        <v>0</v>
      </c>
      <c r="AH373" s="297">
        <f t="shared" si="225"/>
        <v>0</v>
      </c>
      <c r="AI373" s="297">
        <f t="shared" si="225"/>
        <v>520</v>
      </c>
      <c r="AJ373" s="297">
        <f t="shared" si="225"/>
        <v>0</v>
      </c>
      <c r="AK373" s="297">
        <f t="shared" si="225"/>
        <v>300</v>
      </c>
      <c r="AL373" s="297">
        <f t="shared" si="225"/>
        <v>1496.3</v>
      </c>
      <c r="AM373" s="297">
        <f t="shared" si="225"/>
        <v>0</v>
      </c>
      <c r="AN373" s="297">
        <f t="shared" si="225"/>
        <v>0</v>
      </c>
      <c r="AO373" s="297">
        <f t="shared" si="225"/>
        <v>0</v>
      </c>
      <c r="AP373" s="297">
        <f t="shared" si="225"/>
        <v>1496.3</v>
      </c>
    </row>
    <row r="374" ht="14" customHeight="1" spans="1:42">
      <c r="A374" s="339"/>
      <c r="B374" s="296"/>
      <c r="C374" s="126" t="s">
        <v>453</v>
      </c>
      <c r="D374" s="297">
        <f t="shared" si="219"/>
        <v>1496.3</v>
      </c>
      <c r="E374" s="298">
        <v>513.35</v>
      </c>
      <c r="F374" s="298"/>
      <c r="G374" s="298">
        <v>103.87</v>
      </c>
      <c r="H374" s="298"/>
      <c r="I374" s="298">
        <v>32.64</v>
      </c>
      <c r="J374" s="298"/>
      <c r="K374" s="298">
        <v>1.54</v>
      </c>
      <c r="L374" s="298"/>
      <c r="M374" s="298"/>
      <c r="N374" s="298"/>
      <c r="O374" s="298"/>
      <c r="P374" s="298"/>
      <c r="Q374" s="316">
        <f t="shared" si="220"/>
        <v>651.4</v>
      </c>
      <c r="R374" s="298">
        <v>16.9</v>
      </c>
      <c r="S374" s="298">
        <v>8</v>
      </c>
      <c r="T374" s="316">
        <f t="shared" si="221"/>
        <v>24.9</v>
      </c>
      <c r="U374" s="298"/>
      <c r="V374" s="298">
        <v>520</v>
      </c>
      <c r="W374" s="298"/>
      <c r="X374" s="298"/>
      <c r="Y374" s="298"/>
      <c r="Z374" s="298"/>
      <c r="AA374" s="298"/>
      <c r="AB374" s="298"/>
      <c r="AC374" s="298"/>
      <c r="AD374" s="298"/>
      <c r="AE374" s="298"/>
      <c r="AF374" s="298"/>
      <c r="AG374" s="298"/>
      <c r="AH374" s="298"/>
      <c r="AI374" s="316">
        <f t="shared" si="222"/>
        <v>520</v>
      </c>
      <c r="AJ374" s="316"/>
      <c r="AK374" s="298">
        <v>300</v>
      </c>
      <c r="AL374" s="297">
        <f t="shared" si="223"/>
        <v>1496.3</v>
      </c>
      <c r="AM374" s="332"/>
      <c r="AN374" s="332"/>
      <c r="AO374" s="332"/>
      <c r="AP374" s="332">
        <f t="shared" si="195"/>
        <v>1496.3</v>
      </c>
    </row>
    <row r="375" ht="14" customHeight="1" spans="1:42">
      <c r="A375" s="339"/>
      <c r="B375" s="296"/>
      <c r="C375" s="126" t="s">
        <v>866</v>
      </c>
      <c r="D375" s="297">
        <f t="shared" si="219"/>
        <v>0</v>
      </c>
      <c r="E375" s="298"/>
      <c r="F375" s="298"/>
      <c r="G375" s="298"/>
      <c r="H375" s="298"/>
      <c r="I375" s="298"/>
      <c r="J375" s="298"/>
      <c r="K375" s="298"/>
      <c r="L375" s="298"/>
      <c r="M375" s="298"/>
      <c r="N375" s="298"/>
      <c r="O375" s="298"/>
      <c r="P375" s="298"/>
      <c r="Q375" s="316">
        <f t="shared" si="220"/>
        <v>0</v>
      </c>
      <c r="R375" s="298"/>
      <c r="S375" s="298"/>
      <c r="T375" s="316">
        <f t="shared" si="221"/>
        <v>0</v>
      </c>
      <c r="U375" s="298"/>
      <c r="V375" s="298"/>
      <c r="W375" s="298"/>
      <c r="X375" s="298"/>
      <c r="Y375" s="298"/>
      <c r="Z375" s="298"/>
      <c r="AA375" s="298"/>
      <c r="AB375" s="298"/>
      <c r="AC375" s="298"/>
      <c r="AD375" s="298"/>
      <c r="AE375" s="298"/>
      <c r="AF375" s="298"/>
      <c r="AG375" s="298"/>
      <c r="AH375" s="298"/>
      <c r="AI375" s="316">
        <f t="shared" si="222"/>
        <v>0</v>
      </c>
      <c r="AJ375" s="316"/>
      <c r="AK375" s="298"/>
      <c r="AL375" s="297">
        <f t="shared" si="223"/>
        <v>0</v>
      </c>
      <c r="AM375" s="332"/>
      <c r="AN375" s="332"/>
      <c r="AO375" s="332"/>
      <c r="AP375" s="332">
        <f t="shared" si="195"/>
        <v>0</v>
      </c>
    </row>
    <row r="376" ht="14" customHeight="1" spans="1:42">
      <c r="A376" s="339"/>
      <c r="B376" s="296"/>
      <c r="C376" s="126" t="s">
        <v>867</v>
      </c>
      <c r="D376" s="297">
        <f t="shared" si="219"/>
        <v>0</v>
      </c>
      <c r="E376" s="298"/>
      <c r="F376" s="298"/>
      <c r="G376" s="298"/>
      <c r="H376" s="298"/>
      <c r="I376" s="298"/>
      <c r="J376" s="298"/>
      <c r="K376" s="298"/>
      <c r="L376" s="298"/>
      <c r="M376" s="298"/>
      <c r="N376" s="298"/>
      <c r="O376" s="298"/>
      <c r="P376" s="298"/>
      <c r="Q376" s="316">
        <f t="shared" si="220"/>
        <v>0</v>
      </c>
      <c r="R376" s="298"/>
      <c r="S376" s="298"/>
      <c r="T376" s="316">
        <f t="shared" si="221"/>
        <v>0</v>
      </c>
      <c r="U376" s="298"/>
      <c r="V376" s="298"/>
      <c r="W376" s="298"/>
      <c r="X376" s="298"/>
      <c r="Y376" s="298"/>
      <c r="Z376" s="298"/>
      <c r="AA376" s="298"/>
      <c r="AB376" s="298"/>
      <c r="AC376" s="298"/>
      <c r="AD376" s="298"/>
      <c r="AE376" s="298"/>
      <c r="AF376" s="298"/>
      <c r="AG376" s="298"/>
      <c r="AH376" s="298"/>
      <c r="AI376" s="316">
        <f t="shared" si="222"/>
        <v>0</v>
      </c>
      <c r="AJ376" s="316"/>
      <c r="AK376" s="298"/>
      <c r="AL376" s="297">
        <f t="shared" si="223"/>
        <v>0</v>
      </c>
      <c r="AM376" s="332"/>
      <c r="AN376" s="332"/>
      <c r="AO376" s="332"/>
      <c r="AP376" s="332">
        <f t="shared" si="195"/>
        <v>0</v>
      </c>
    </row>
    <row r="377" ht="14" customHeight="1" spans="1:42">
      <c r="A377" s="339"/>
      <c r="B377" s="296"/>
      <c r="C377" s="126" t="s">
        <v>868</v>
      </c>
      <c r="D377" s="297">
        <f t="shared" si="219"/>
        <v>0</v>
      </c>
      <c r="E377" s="298"/>
      <c r="F377" s="298"/>
      <c r="G377" s="298"/>
      <c r="H377" s="298"/>
      <c r="I377" s="298"/>
      <c r="J377" s="298"/>
      <c r="K377" s="298"/>
      <c r="L377" s="298"/>
      <c r="M377" s="298"/>
      <c r="N377" s="298"/>
      <c r="O377" s="298"/>
      <c r="P377" s="298"/>
      <c r="Q377" s="316">
        <f t="shared" si="220"/>
        <v>0</v>
      </c>
      <c r="R377" s="298"/>
      <c r="S377" s="298"/>
      <c r="T377" s="316">
        <f t="shared" si="221"/>
        <v>0</v>
      </c>
      <c r="U377" s="298"/>
      <c r="V377" s="298"/>
      <c r="W377" s="298"/>
      <c r="X377" s="298"/>
      <c r="Y377" s="298"/>
      <c r="Z377" s="298"/>
      <c r="AA377" s="298"/>
      <c r="AB377" s="298"/>
      <c r="AC377" s="298"/>
      <c r="AD377" s="298"/>
      <c r="AE377" s="298"/>
      <c r="AF377" s="298"/>
      <c r="AG377" s="298"/>
      <c r="AH377" s="298"/>
      <c r="AI377" s="316">
        <f t="shared" si="222"/>
        <v>0</v>
      </c>
      <c r="AJ377" s="316"/>
      <c r="AK377" s="298"/>
      <c r="AL377" s="297">
        <f t="shared" si="223"/>
        <v>0</v>
      </c>
      <c r="AM377" s="332"/>
      <c r="AN377" s="332"/>
      <c r="AO377" s="332"/>
      <c r="AP377" s="332">
        <f t="shared" si="195"/>
        <v>0</v>
      </c>
    </row>
    <row r="378" ht="14" customHeight="1" spans="1:42">
      <c r="A378" s="339"/>
      <c r="B378" s="296"/>
      <c r="C378" s="126" t="s">
        <v>869</v>
      </c>
      <c r="D378" s="297">
        <f t="shared" si="219"/>
        <v>0</v>
      </c>
      <c r="E378" s="298"/>
      <c r="F378" s="298"/>
      <c r="G378" s="298"/>
      <c r="H378" s="298"/>
      <c r="I378" s="298"/>
      <c r="J378" s="298"/>
      <c r="K378" s="298"/>
      <c r="L378" s="298"/>
      <c r="M378" s="298"/>
      <c r="N378" s="298"/>
      <c r="O378" s="298"/>
      <c r="P378" s="298"/>
      <c r="Q378" s="316">
        <f t="shared" si="220"/>
        <v>0</v>
      </c>
      <c r="R378" s="298"/>
      <c r="S378" s="298"/>
      <c r="T378" s="316">
        <f t="shared" si="221"/>
        <v>0</v>
      </c>
      <c r="U378" s="298"/>
      <c r="V378" s="298"/>
      <c r="W378" s="298"/>
      <c r="X378" s="298"/>
      <c r="Y378" s="298"/>
      <c r="Z378" s="298"/>
      <c r="AA378" s="298"/>
      <c r="AB378" s="298"/>
      <c r="AC378" s="298"/>
      <c r="AD378" s="298"/>
      <c r="AE378" s="298"/>
      <c r="AF378" s="298"/>
      <c r="AG378" s="298"/>
      <c r="AH378" s="298"/>
      <c r="AI378" s="316">
        <f t="shared" si="222"/>
        <v>0</v>
      </c>
      <c r="AJ378" s="316"/>
      <c r="AK378" s="298"/>
      <c r="AL378" s="297">
        <f t="shared" si="223"/>
        <v>0</v>
      </c>
      <c r="AM378" s="332"/>
      <c r="AN378" s="332"/>
      <c r="AO378" s="332"/>
      <c r="AP378" s="332">
        <f t="shared" si="195"/>
        <v>0</v>
      </c>
    </row>
    <row r="379" ht="14" customHeight="1" spans="1:42">
      <c r="A379" s="339"/>
      <c r="B379" s="296"/>
      <c r="C379" s="126" t="s">
        <v>870</v>
      </c>
      <c r="D379" s="297">
        <f>SUM(D380:D381)</f>
        <v>20</v>
      </c>
      <c r="E379" s="297">
        <f t="shared" ref="E379:AP379" si="226">SUM(E380:E381)</f>
        <v>0</v>
      </c>
      <c r="F379" s="297">
        <f t="shared" si="226"/>
        <v>0</v>
      </c>
      <c r="G379" s="297">
        <f t="shared" si="226"/>
        <v>0</v>
      </c>
      <c r="H379" s="297">
        <f t="shared" si="226"/>
        <v>0</v>
      </c>
      <c r="I379" s="297">
        <f t="shared" si="226"/>
        <v>0</v>
      </c>
      <c r="J379" s="297">
        <f t="shared" si="226"/>
        <v>0</v>
      </c>
      <c r="K379" s="297">
        <f t="shared" si="226"/>
        <v>0</v>
      </c>
      <c r="L379" s="297">
        <f t="shared" si="226"/>
        <v>0</v>
      </c>
      <c r="M379" s="297">
        <f t="shared" si="226"/>
        <v>0</v>
      </c>
      <c r="N379" s="297">
        <f t="shared" si="226"/>
        <v>0</v>
      </c>
      <c r="O379" s="297">
        <f t="shared" si="226"/>
        <v>0</v>
      </c>
      <c r="P379" s="297">
        <f t="shared" si="226"/>
        <v>0</v>
      </c>
      <c r="Q379" s="297">
        <f t="shared" si="226"/>
        <v>0</v>
      </c>
      <c r="R379" s="297">
        <f t="shared" si="226"/>
        <v>0</v>
      </c>
      <c r="S379" s="297">
        <f t="shared" si="226"/>
        <v>0</v>
      </c>
      <c r="T379" s="297">
        <f t="shared" si="226"/>
        <v>0</v>
      </c>
      <c r="U379" s="297">
        <f t="shared" si="226"/>
        <v>0</v>
      </c>
      <c r="V379" s="297">
        <f t="shared" si="226"/>
        <v>0</v>
      </c>
      <c r="W379" s="297">
        <f t="shared" si="226"/>
        <v>0</v>
      </c>
      <c r="X379" s="297">
        <f t="shared" si="226"/>
        <v>20</v>
      </c>
      <c r="Y379" s="297">
        <f t="shared" si="226"/>
        <v>0</v>
      </c>
      <c r="Z379" s="297">
        <f t="shared" si="226"/>
        <v>0</v>
      </c>
      <c r="AA379" s="297">
        <f t="shared" si="226"/>
        <v>0</v>
      </c>
      <c r="AB379" s="297">
        <f t="shared" si="226"/>
        <v>0</v>
      </c>
      <c r="AC379" s="297">
        <f t="shared" si="226"/>
        <v>0</v>
      </c>
      <c r="AD379" s="297">
        <f t="shared" si="226"/>
        <v>0</v>
      </c>
      <c r="AE379" s="297">
        <f t="shared" si="226"/>
        <v>0</v>
      </c>
      <c r="AF379" s="297">
        <f t="shared" si="226"/>
        <v>0</v>
      </c>
      <c r="AG379" s="297">
        <f t="shared" si="226"/>
        <v>0</v>
      </c>
      <c r="AH379" s="297">
        <f t="shared" si="226"/>
        <v>0</v>
      </c>
      <c r="AI379" s="297">
        <f t="shared" si="226"/>
        <v>20</v>
      </c>
      <c r="AJ379" s="297">
        <f t="shared" si="226"/>
        <v>0</v>
      </c>
      <c r="AK379" s="297">
        <f t="shared" si="226"/>
        <v>0</v>
      </c>
      <c r="AL379" s="297">
        <f t="shared" si="226"/>
        <v>20</v>
      </c>
      <c r="AM379" s="297">
        <f t="shared" si="226"/>
        <v>0</v>
      </c>
      <c r="AN379" s="297">
        <f t="shared" si="226"/>
        <v>0</v>
      </c>
      <c r="AO379" s="297">
        <f t="shared" si="226"/>
        <v>0</v>
      </c>
      <c r="AP379" s="297">
        <f t="shared" si="226"/>
        <v>20</v>
      </c>
    </row>
    <row r="380" ht="14" customHeight="1" spans="1:42">
      <c r="A380" s="339"/>
      <c r="B380" s="296"/>
      <c r="C380" s="126" t="s">
        <v>871</v>
      </c>
      <c r="D380" s="297">
        <f t="shared" ref="D380:D387" si="227">Q380+T380+AI380+AJ380+AK380</f>
        <v>0</v>
      </c>
      <c r="E380" s="298"/>
      <c r="F380" s="298"/>
      <c r="G380" s="298"/>
      <c r="H380" s="298"/>
      <c r="I380" s="298"/>
      <c r="J380" s="298"/>
      <c r="K380" s="298"/>
      <c r="L380" s="298"/>
      <c r="M380" s="298"/>
      <c r="N380" s="298"/>
      <c r="O380" s="298"/>
      <c r="P380" s="298"/>
      <c r="Q380" s="316">
        <f t="shared" si="220"/>
        <v>0</v>
      </c>
      <c r="R380" s="298"/>
      <c r="S380" s="298"/>
      <c r="T380" s="316">
        <f t="shared" si="221"/>
        <v>0</v>
      </c>
      <c r="U380" s="298"/>
      <c r="V380" s="298"/>
      <c r="W380" s="298"/>
      <c r="X380" s="298"/>
      <c r="Y380" s="298"/>
      <c r="Z380" s="298"/>
      <c r="AA380" s="298"/>
      <c r="AB380" s="298"/>
      <c r="AC380" s="298"/>
      <c r="AD380" s="298"/>
      <c r="AE380" s="298"/>
      <c r="AF380" s="298"/>
      <c r="AG380" s="298"/>
      <c r="AH380" s="298"/>
      <c r="AI380" s="316">
        <f t="shared" si="222"/>
        <v>0</v>
      </c>
      <c r="AJ380" s="316"/>
      <c r="AK380" s="298"/>
      <c r="AL380" s="297">
        <f t="shared" si="223"/>
        <v>0</v>
      </c>
      <c r="AM380" s="332"/>
      <c r="AN380" s="332"/>
      <c r="AO380" s="332"/>
      <c r="AP380" s="332">
        <f t="shared" si="195"/>
        <v>0</v>
      </c>
    </row>
    <row r="381" ht="14" customHeight="1" spans="1:42">
      <c r="A381" s="339"/>
      <c r="B381" s="296"/>
      <c r="C381" s="126" t="s">
        <v>872</v>
      </c>
      <c r="D381" s="297">
        <f t="shared" si="227"/>
        <v>20</v>
      </c>
      <c r="E381" s="298"/>
      <c r="F381" s="298"/>
      <c r="G381" s="298"/>
      <c r="H381" s="298"/>
      <c r="I381" s="298"/>
      <c r="J381" s="298"/>
      <c r="K381" s="298"/>
      <c r="L381" s="298"/>
      <c r="M381" s="298"/>
      <c r="N381" s="298"/>
      <c r="O381" s="298"/>
      <c r="P381" s="298"/>
      <c r="Q381" s="316">
        <f t="shared" si="220"/>
        <v>0</v>
      </c>
      <c r="R381" s="298"/>
      <c r="S381" s="298"/>
      <c r="T381" s="316">
        <f t="shared" si="221"/>
        <v>0</v>
      </c>
      <c r="U381" s="298"/>
      <c r="V381" s="298"/>
      <c r="W381" s="298"/>
      <c r="X381" s="298">
        <v>20</v>
      </c>
      <c r="Y381" s="298"/>
      <c r="Z381" s="298"/>
      <c r="AA381" s="298"/>
      <c r="AB381" s="298"/>
      <c r="AC381" s="298"/>
      <c r="AD381" s="298"/>
      <c r="AE381" s="298"/>
      <c r="AF381" s="298"/>
      <c r="AG381" s="298"/>
      <c r="AH381" s="298"/>
      <c r="AI381" s="316">
        <f t="shared" si="222"/>
        <v>20</v>
      </c>
      <c r="AJ381" s="316"/>
      <c r="AK381" s="298"/>
      <c r="AL381" s="297">
        <f t="shared" si="223"/>
        <v>20</v>
      </c>
      <c r="AM381" s="332"/>
      <c r="AN381" s="332"/>
      <c r="AO381" s="332"/>
      <c r="AP381" s="332">
        <f t="shared" si="195"/>
        <v>20</v>
      </c>
    </row>
    <row r="382" ht="14" customHeight="1" spans="1:42">
      <c r="A382" s="339"/>
      <c r="B382" s="296"/>
      <c r="C382" s="126" t="s">
        <v>873</v>
      </c>
      <c r="D382" s="297">
        <f>SUM(D383:D387)</f>
        <v>1216.32</v>
      </c>
      <c r="E382" s="297">
        <f t="shared" ref="E382:AP382" si="228">SUM(E383:E387)</f>
        <v>0</v>
      </c>
      <c r="F382" s="297">
        <f t="shared" si="228"/>
        <v>0</v>
      </c>
      <c r="G382" s="297">
        <f t="shared" si="228"/>
        <v>0</v>
      </c>
      <c r="H382" s="297">
        <f t="shared" si="228"/>
        <v>0</v>
      </c>
      <c r="I382" s="297">
        <f t="shared" si="228"/>
        <v>0</v>
      </c>
      <c r="J382" s="297">
        <f t="shared" si="228"/>
        <v>0</v>
      </c>
      <c r="K382" s="297">
        <f t="shared" si="228"/>
        <v>0</v>
      </c>
      <c r="L382" s="297">
        <f t="shared" si="228"/>
        <v>0</v>
      </c>
      <c r="M382" s="297">
        <f t="shared" si="228"/>
        <v>0</v>
      </c>
      <c r="N382" s="297">
        <f t="shared" si="228"/>
        <v>0</v>
      </c>
      <c r="O382" s="297">
        <f t="shared" si="228"/>
        <v>0</v>
      </c>
      <c r="P382" s="297">
        <f t="shared" si="228"/>
        <v>0</v>
      </c>
      <c r="Q382" s="297">
        <f t="shared" si="228"/>
        <v>0</v>
      </c>
      <c r="R382" s="297">
        <f t="shared" si="228"/>
        <v>0</v>
      </c>
      <c r="S382" s="297">
        <f t="shared" si="228"/>
        <v>0</v>
      </c>
      <c r="T382" s="297">
        <f t="shared" si="228"/>
        <v>0</v>
      </c>
      <c r="U382" s="297">
        <f t="shared" si="228"/>
        <v>0</v>
      </c>
      <c r="V382" s="297">
        <f t="shared" si="228"/>
        <v>0</v>
      </c>
      <c r="W382" s="297">
        <f t="shared" si="228"/>
        <v>635.38</v>
      </c>
      <c r="X382" s="297">
        <f t="shared" si="228"/>
        <v>0</v>
      </c>
      <c r="Y382" s="297">
        <f t="shared" si="228"/>
        <v>0</v>
      </c>
      <c r="Z382" s="297">
        <f t="shared" si="228"/>
        <v>0</v>
      </c>
      <c r="AA382" s="297">
        <f t="shared" si="228"/>
        <v>0</v>
      </c>
      <c r="AB382" s="297">
        <f t="shared" si="228"/>
        <v>0</v>
      </c>
      <c r="AC382" s="297">
        <f t="shared" si="228"/>
        <v>0</v>
      </c>
      <c r="AD382" s="297">
        <f t="shared" si="228"/>
        <v>10</v>
      </c>
      <c r="AE382" s="297">
        <f t="shared" si="228"/>
        <v>570.94</v>
      </c>
      <c r="AF382" s="297">
        <f t="shared" si="228"/>
        <v>0</v>
      </c>
      <c r="AG382" s="297">
        <f t="shared" si="228"/>
        <v>0</v>
      </c>
      <c r="AH382" s="297">
        <f t="shared" si="228"/>
        <v>0</v>
      </c>
      <c r="AI382" s="297">
        <f t="shared" si="228"/>
        <v>1216.32</v>
      </c>
      <c r="AJ382" s="297">
        <f t="shared" si="228"/>
        <v>0</v>
      </c>
      <c r="AK382" s="297">
        <f t="shared" si="228"/>
        <v>0</v>
      </c>
      <c r="AL382" s="297">
        <f t="shared" si="228"/>
        <v>1216.32</v>
      </c>
      <c r="AM382" s="297">
        <f t="shared" si="228"/>
        <v>7140</v>
      </c>
      <c r="AN382" s="297">
        <f t="shared" si="228"/>
        <v>0</v>
      </c>
      <c r="AO382" s="297">
        <f t="shared" si="228"/>
        <v>2457</v>
      </c>
      <c r="AP382" s="297">
        <f t="shared" si="228"/>
        <v>10813.32</v>
      </c>
    </row>
    <row r="383" ht="14" customHeight="1" spans="1:42">
      <c r="A383" s="339"/>
      <c r="B383" s="296"/>
      <c r="C383" s="126" t="s">
        <v>874</v>
      </c>
      <c r="D383" s="297">
        <f t="shared" si="227"/>
        <v>260</v>
      </c>
      <c r="E383" s="298"/>
      <c r="F383" s="298"/>
      <c r="G383" s="298"/>
      <c r="H383" s="298"/>
      <c r="I383" s="298"/>
      <c r="J383" s="298"/>
      <c r="K383" s="298"/>
      <c r="L383" s="298"/>
      <c r="M383" s="298"/>
      <c r="N383" s="298"/>
      <c r="O383" s="298"/>
      <c r="P383" s="298"/>
      <c r="Q383" s="316">
        <f t="shared" si="220"/>
        <v>0</v>
      </c>
      <c r="R383" s="298"/>
      <c r="S383" s="298"/>
      <c r="T383" s="316">
        <f t="shared" si="221"/>
        <v>0</v>
      </c>
      <c r="U383" s="298"/>
      <c r="V383" s="298"/>
      <c r="W383" s="298"/>
      <c r="X383" s="298"/>
      <c r="Y383" s="298"/>
      <c r="Z383" s="298"/>
      <c r="AA383" s="298"/>
      <c r="AB383" s="298"/>
      <c r="AC383" s="298"/>
      <c r="AD383" s="298"/>
      <c r="AE383" s="298">
        <v>260</v>
      </c>
      <c r="AF383" s="298"/>
      <c r="AG383" s="298"/>
      <c r="AH383" s="298"/>
      <c r="AI383" s="316">
        <f t="shared" si="222"/>
        <v>260</v>
      </c>
      <c r="AJ383" s="316"/>
      <c r="AK383" s="298"/>
      <c r="AL383" s="297">
        <f t="shared" si="223"/>
        <v>260</v>
      </c>
      <c r="AM383" s="332">
        <v>7140</v>
      </c>
      <c r="AN383" s="332"/>
      <c r="AO383" s="332">
        <v>1157</v>
      </c>
      <c r="AP383" s="332">
        <f t="shared" si="195"/>
        <v>8557</v>
      </c>
    </row>
    <row r="384" ht="14" customHeight="1" spans="1:42">
      <c r="A384" s="339"/>
      <c r="B384" s="296"/>
      <c r="C384" s="126" t="s">
        <v>875</v>
      </c>
      <c r="D384" s="297">
        <f t="shared" si="227"/>
        <v>0</v>
      </c>
      <c r="E384" s="298"/>
      <c r="F384" s="298"/>
      <c r="G384" s="298"/>
      <c r="H384" s="298"/>
      <c r="I384" s="298"/>
      <c r="J384" s="298"/>
      <c r="K384" s="298"/>
      <c r="L384" s="298"/>
      <c r="M384" s="298"/>
      <c r="N384" s="298"/>
      <c r="O384" s="298"/>
      <c r="P384" s="298"/>
      <c r="Q384" s="316">
        <f t="shared" si="220"/>
        <v>0</v>
      </c>
      <c r="R384" s="298"/>
      <c r="S384" s="298"/>
      <c r="T384" s="316">
        <f t="shared" si="221"/>
        <v>0</v>
      </c>
      <c r="U384" s="298"/>
      <c r="V384" s="298"/>
      <c r="W384" s="298"/>
      <c r="X384" s="298"/>
      <c r="Y384" s="298"/>
      <c r="Z384" s="298"/>
      <c r="AA384" s="298"/>
      <c r="AB384" s="298"/>
      <c r="AC384" s="298"/>
      <c r="AD384" s="298"/>
      <c r="AE384" s="298"/>
      <c r="AF384" s="298"/>
      <c r="AG384" s="298"/>
      <c r="AH384" s="298"/>
      <c r="AI384" s="316">
        <f t="shared" si="222"/>
        <v>0</v>
      </c>
      <c r="AJ384" s="316"/>
      <c r="AK384" s="298"/>
      <c r="AL384" s="297">
        <f t="shared" si="223"/>
        <v>0</v>
      </c>
      <c r="AM384" s="332"/>
      <c r="AN384" s="332"/>
      <c r="AO384" s="332"/>
      <c r="AP384" s="332">
        <f t="shared" si="195"/>
        <v>0</v>
      </c>
    </row>
    <row r="385" ht="14" customHeight="1" spans="1:42">
      <c r="A385" s="339"/>
      <c r="B385" s="296"/>
      <c r="C385" s="126" t="s">
        <v>876</v>
      </c>
      <c r="D385" s="297">
        <f t="shared" si="227"/>
        <v>10</v>
      </c>
      <c r="E385" s="298"/>
      <c r="F385" s="298"/>
      <c r="G385" s="298"/>
      <c r="H385" s="298"/>
      <c r="I385" s="298"/>
      <c r="J385" s="298"/>
      <c r="K385" s="298"/>
      <c r="L385" s="298"/>
      <c r="M385" s="298"/>
      <c r="N385" s="298"/>
      <c r="O385" s="298"/>
      <c r="P385" s="298"/>
      <c r="Q385" s="316">
        <f t="shared" si="220"/>
        <v>0</v>
      </c>
      <c r="R385" s="298"/>
      <c r="S385" s="298"/>
      <c r="T385" s="316">
        <f t="shared" si="221"/>
        <v>0</v>
      </c>
      <c r="U385" s="298"/>
      <c r="V385" s="298"/>
      <c r="W385" s="298"/>
      <c r="X385" s="298"/>
      <c r="Y385" s="298"/>
      <c r="Z385" s="298"/>
      <c r="AA385" s="298"/>
      <c r="AB385" s="298"/>
      <c r="AC385" s="298"/>
      <c r="AD385" s="298">
        <v>10</v>
      </c>
      <c r="AE385" s="298"/>
      <c r="AF385" s="298"/>
      <c r="AG385" s="298"/>
      <c r="AH385" s="298"/>
      <c r="AI385" s="316">
        <f t="shared" si="222"/>
        <v>10</v>
      </c>
      <c r="AJ385" s="316"/>
      <c r="AK385" s="298"/>
      <c r="AL385" s="297">
        <f t="shared" si="223"/>
        <v>10</v>
      </c>
      <c r="AM385" s="332"/>
      <c r="AN385" s="332"/>
      <c r="AO385" s="332">
        <v>1300</v>
      </c>
      <c r="AP385" s="332">
        <f t="shared" si="195"/>
        <v>1310</v>
      </c>
    </row>
    <row r="386" ht="14" customHeight="1" spans="1:42">
      <c r="A386" s="339"/>
      <c r="B386" s="296"/>
      <c r="C386" s="126" t="s">
        <v>877</v>
      </c>
      <c r="D386" s="297">
        <f t="shared" si="227"/>
        <v>937.38</v>
      </c>
      <c r="E386" s="298"/>
      <c r="F386" s="298"/>
      <c r="G386" s="298"/>
      <c r="H386" s="298"/>
      <c r="I386" s="298"/>
      <c r="J386" s="298"/>
      <c r="K386" s="298"/>
      <c r="L386" s="298"/>
      <c r="M386" s="298"/>
      <c r="N386" s="298"/>
      <c r="O386" s="298"/>
      <c r="P386" s="298"/>
      <c r="Q386" s="316">
        <f t="shared" si="220"/>
        <v>0</v>
      </c>
      <c r="R386" s="298"/>
      <c r="S386" s="298"/>
      <c r="T386" s="316">
        <f t="shared" si="221"/>
        <v>0</v>
      </c>
      <c r="U386" s="298"/>
      <c r="V386" s="298"/>
      <c r="W386" s="298">
        <v>635.38</v>
      </c>
      <c r="X386" s="298"/>
      <c r="Y386" s="298"/>
      <c r="Z386" s="298"/>
      <c r="AA386" s="298"/>
      <c r="AB386" s="298"/>
      <c r="AC386" s="298"/>
      <c r="AD386" s="298"/>
      <c r="AE386" s="298">
        <v>302</v>
      </c>
      <c r="AF386" s="298"/>
      <c r="AG386" s="298"/>
      <c r="AH386" s="298"/>
      <c r="AI386" s="316">
        <f t="shared" si="222"/>
        <v>937.38</v>
      </c>
      <c r="AJ386" s="316"/>
      <c r="AK386" s="298"/>
      <c r="AL386" s="297">
        <f t="shared" si="223"/>
        <v>937.38</v>
      </c>
      <c r="AM386" s="332"/>
      <c r="AN386" s="332"/>
      <c r="AO386" s="332"/>
      <c r="AP386" s="332">
        <f t="shared" si="195"/>
        <v>937.38</v>
      </c>
    </row>
    <row r="387" ht="14" customHeight="1" spans="1:42">
      <c r="A387" s="339"/>
      <c r="B387" s="296"/>
      <c r="C387" s="126" t="s">
        <v>878</v>
      </c>
      <c r="D387" s="297">
        <f t="shared" si="227"/>
        <v>8.94</v>
      </c>
      <c r="E387" s="298"/>
      <c r="F387" s="298"/>
      <c r="G387" s="298"/>
      <c r="H387" s="298"/>
      <c r="I387" s="298"/>
      <c r="J387" s="298"/>
      <c r="K387" s="298"/>
      <c r="L387" s="298"/>
      <c r="M387" s="298"/>
      <c r="N387" s="298"/>
      <c r="O387" s="298"/>
      <c r="P387" s="298"/>
      <c r="Q387" s="316">
        <f t="shared" si="220"/>
        <v>0</v>
      </c>
      <c r="R387" s="298"/>
      <c r="S387" s="298"/>
      <c r="T387" s="316">
        <f t="shared" si="221"/>
        <v>0</v>
      </c>
      <c r="U387" s="298"/>
      <c r="V387" s="298"/>
      <c r="W387" s="298"/>
      <c r="X387" s="298"/>
      <c r="Y387" s="298"/>
      <c r="Z387" s="298"/>
      <c r="AA387" s="298"/>
      <c r="AB387" s="298"/>
      <c r="AC387" s="298"/>
      <c r="AD387" s="298"/>
      <c r="AE387" s="298">
        <v>8.94</v>
      </c>
      <c r="AF387" s="298"/>
      <c r="AG387" s="298"/>
      <c r="AH387" s="298"/>
      <c r="AI387" s="316">
        <f t="shared" si="222"/>
        <v>8.94</v>
      </c>
      <c r="AJ387" s="316"/>
      <c r="AK387" s="298"/>
      <c r="AL387" s="297">
        <f t="shared" si="223"/>
        <v>8.94</v>
      </c>
      <c r="AM387" s="332"/>
      <c r="AN387" s="332"/>
      <c r="AO387" s="332"/>
      <c r="AP387" s="332">
        <f t="shared" si="195"/>
        <v>8.94</v>
      </c>
    </row>
    <row r="388" ht="14" customHeight="1" spans="1:42">
      <c r="A388" s="339"/>
      <c r="B388" s="296"/>
      <c r="C388" s="126" t="s">
        <v>879</v>
      </c>
      <c r="D388" s="297">
        <f>SUM(D389:D392)</f>
        <v>208.84</v>
      </c>
      <c r="E388" s="297">
        <f t="shared" ref="E388:AP388" si="229">SUM(E389:E392)</f>
        <v>0</v>
      </c>
      <c r="F388" s="297">
        <f t="shared" si="229"/>
        <v>0</v>
      </c>
      <c r="G388" s="297">
        <f t="shared" si="229"/>
        <v>0</v>
      </c>
      <c r="H388" s="297">
        <f t="shared" si="229"/>
        <v>0</v>
      </c>
      <c r="I388" s="297">
        <f t="shared" si="229"/>
        <v>0</v>
      </c>
      <c r="J388" s="297">
        <f t="shared" si="229"/>
        <v>0</v>
      </c>
      <c r="K388" s="297">
        <f t="shared" si="229"/>
        <v>0</v>
      </c>
      <c r="L388" s="297">
        <f t="shared" si="229"/>
        <v>0</v>
      </c>
      <c r="M388" s="297">
        <f t="shared" si="229"/>
        <v>0</v>
      </c>
      <c r="N388" s="297">
        <f t="shared" si="229"/>
        <v>0</v>
      </c>
      <c r="O388" s="297">
        <f t="shared" si="229"/>
        <v>0</v>
      </c>
      <c r="P388" s="297">
        <f t="shared" si="229"/>
        <v>0</v>
      </c>
      <c r="Q388" s="297">
        <f t="shared" si="229"/>
        <v>0</v>
      </c>
      <c r="R388" s="297">
        <f t="shared" si="229"/>
        <v>0</v>
      </c>
      <c r="S388" s="297">
        <f t="shared" si="229"/>
        <v>0</v>
      </c>
      <c r="T388" s="297">
        <f t="shared" si="229"/>
        <v>0</v>
      </c>
      <c r="U388" s="297">
        <f t="shared" si="229"/>
        <v>0</v>
      </c>
      <c r="V388" s="297">
        <f t="shared" si="229"/>
        <v>0</v>
      </c>
      <c r="W388" s="297">
        <f t="shared" si="229"/>
        <v>0</v>
      </c>
      <c r="X388" s="297">
        <f t="shared" si="229"/>
        <v>0</v>
      </c>
      <c r="Y388" s="297">
        <f t="shared" si="229"/>
        <v>0</v>
      </c>
      <c r="Z388" s="297">
        <f t="shared" si="229"/>
        <v>0</v>
      </c>
      <c r="AA388" s="297">
        <f t="shared" si="229"/>
        <v>0</v>
      </c>
      <c r="AB388" s="297">
        <f t="shared" si="229"/>
        <v>0</v>
      </c>
      <c r="AC388" s="297">
        <f t="shared" si="229"/>
        <v>0</v>
      </c>
      <c r="AD388" s="297">
        <f t="shared" si="229"/>
        <v>0</v>
      </c>
      <c r="AE388" s="297">
        <f t="shared" si="229"/>
        <v>208.84</v>
      </c>
      <c r="AF388" s="297">
        <f t="shared" si="229"/>
        <v>0</v>
      </c>
      <c r="AG388" s="297">
        <f t="shared" si="229"/>
        <v>0</v>
      </c>
      <c r="AH388" s="297">
        <f t="shared" si="229"/>
        <v>0</v>
      </c>
      <c r="AI388" s="297">
        <f t="shared" si="229"/>
        <v>208.84</v>
      </c>
      <c r="AJ388" s="297">
        <f t="shared" si="229"/>
        <v>0</v>
      </c>
      <c r="AK388" s="297">
        <f t="shared" si="229"/>
        <v>0</v>
      </c>
      <c r="AL388" s="297">
        <f t="shared" si="229"/>
        <v>208.84</v>
      </c>
      <c r="AM388" s="297">
        <f t="shared" si="229"/>
        <v>0</v>
      </c>
      <c r="AN388" s="297">
        <f t="shared" si="229"/>
        <v>0</v>
      </c>
      <c r="AO388" s="297">
        <f t="shared" si="229"/>
        <v>0</v>
      </c>
      <c r="AP388" s="297">
        <f t="shared" si="229"/>
        <v>208.84</v>
      </c>
    </row>
    <row r="389" ht="14" customHeight="1" spans="1:42">
      <c r="A389" s="339"/>
      <c r="B389" s="296"/>
      <c r="C389" s="126" t="s">
        <v>880</v>
      </c>
      <c r="D389" s="297">
        <f t="shared" ref="D389:D392" si="230">Q389+T389+AI389+AJ389+AK389</f>
        <v>208.84</v>
      </c>
      <c r="E389" s="298"/>
      <c r="F389" s="298"/>
      <c r="G389" s="298"/>
      <c r="H389" s="298"/>
      <c r="I389" s="298"/>
      <c r="J389" s="298"/>
      <c r="K389" s="298"/>
      <c r="L389" s="298"/>
      <c r="M389" s="298"/>
      <c r="N389" s="298"/>
      <c r="O389" s="298"/>
      <c r="P389" s="298"/>
      <c r="Q389" s="316">
        <f t="shared" si="220"/>
        <v>0</v>
      </c>
      <c r="R389" s="298"/>
      <c r="S389" s="298"/>
      <c r="T389" s="316">
        <f t="shared" si="221"/>
        <v>0</v>
      </c>
      <c r="U389" s="298"/>
      <c r="V389" s="298"/>
      <c r="W389" s="298"/>
      <c r="X389" s="298"/>
      <c r="Y389" s="298"/>
      <c r="Z389" s="298"/>
      <c r="AA389" s="298"/>
      <c r="AB389" s="298"/>
      <c r="AC389" s="298"/>
      <c r="AD389" s="298"/>
      <c r="AE389" s="298">
        <v>208.84</v>
      </c>
      <c r="AF389" s="298"/>
      <c r="AG389" s="298"/>
      <c r="AH389" s="298"/>
      <c r="AI389" s="316">
        <f t="shared" si="222"/>
        <v>208.84</v>
      </c>
      <c r="AJ389" s="316"/>
      <c r="AK389" s="298"/>
      <c r="AL389" s="297">
        <f t="shared" si="223"/>
        <v>208.84</v>
      </c>
      <c r="AM389" s="332"/>
      <c r="AN389" s="332"/>
      <c r="AO389" s="332"/>
      <c r="AP389" s="332">
        <f t="shared" si="195"/>
        <v>208.84</v>
      </c>
    </row>
    <row r="390" ht="14" customHeight="1" spans="1:42">
      <c r="A390" s="339"/>
      <c r="B390" s="296"/>
      <c r="C390" s="126" t="s">
        <v>881</v>
      </c>
      <c r="D390" s="297">
        <f t="shared" si="230"/>
        <v>0</v>
      </c>
      <c r="E390" s="298"/>
      <c r="F390" s="298"/>
      <c r="G390" s="298"/>
      <c r="H390" s="298"/>
      <c r="I390" s="298"/>
      <c r="J390" s="298"/>
      <c r="K390" s="298"/>
      <c r="L390" s="298"/>
      <c r="M390" s="298"/>
      <c r="N390" s="298"/>
      <c r="O390" s="298"/>
      <c r="P390" s="298"/>
      <c r="Q390" s="316">
        <f t="shared" si="220"/>
        <v>0</v>
      </c>
      <c r="R390" s="298"/>
      <c r="S390" s="298"/>
      <c r="T390" s="316">
        <f t="shared" si="221"/>
        <v>0</v>
      </c>
      <c r="U390" s="298"/>
      <c r="V390" s="298"/>
      <c r="W390" s="298"/>
      <c r="X390" s="298"/>
      <c r="Y390" s="298"/>
      <c r="Z390" s="298"/>
      <c r="AA390" s="298"/>
      <c r="AB390" s="298"/>
      <c r="AC390" s="298"/>
      <c r="AD390" s="298"/>
      <c r="AE390" s="298"/>
      <c r="AF390" s="298"/>
      <c r="AG390" s="298"/>
      <c r="AH390" s="298"/>
      <c r="AI390" s="316">
        <f t="shared" si="222"/>
        <v>0</v>
      </c>
      <c r="AJ390" s="316"/>
      <c r="AK390" s="298"/>
      <c r="AL390" s="297">
        <f t="shared" si="223"/>
        <v>0</v>
      </c>
      <c r="AM390" s="332"/>
      <c r="AN390" s="332"/>
      <c r="AO390" s="332"/>
      <c r="AP390" s="332">
        <f t="shared" si="195"/>
        <v>0</v>
      </c>
    </row>
    <row r="391" ht="14" customHeight="1" spans="1:42">
      <c r="A391" s="339"/>
      <c r="B391" s="296"/>
      <c r="C391" s="126" t="s">
        <v>882</v>
      </c>
      <c r="D391" s="297">
        <f t="shared" si="230"/>
        <v>0</v>
      </c>
      <c r="E391" s="298"/>
      <c r="F391" s="298"/>
      <c r="G391" s="298"/>
      <c r="H391" s="298"/>
      <c r="I391" s="298"/>
      <c r="J391" s="298"/>
      <c r="K391" s="298"/>
      <c r="L391" s="298"/>
      <c r="M391" s="298"/>
      <c r="N391" s="298"/>
      <c r="O391" s="298"/>
      <c r="P391" s="298"/>
      <c r="Q391" s="316">
        <f t="shared" si="220"/>
        <v>0</v>
      </c>
      <c r="R391" s="298"/>
      <c r="S391" s="298"/>
      <c r="T391" s="316">
        <f t="shared" si="221"/>
        <v>0</v>
      </c>
      <c r="U391" s="298"/>
      <c r="V391" s="298"/>
      <c r="W391" s="298"/>
      <c r="X391" s="298"/>
      <c r="Y391" s="298"/>
      <c r="Z391" s="298"/>
      <c r="AA391" s="298"/>
      <c r="AB391" s="298"/>
      <c r="AC391" s="298"/>
      <c r="AD391" s="298"/>
      <c r="AE391" s="298"/>
      <c r="AF391" s="298"/>
      <c r="AG391" s="298"/>
      <c r="AH391" s="298"/>
      <c r="AI391" s="316">
        <f t="shared" si="222"/>
        <v>0</v>
      </c>
      <c r="AJ391" s="316"/>
      <c r="AK391" s="298"/>
      <c r="AL391" s="297">
        <f t="shared" si="223"/>
        <v>0</v>
      </c>
      <c r="AM391" s="332"/>
      <c r="AN391" s="332"/>
      <c r="AO391" s="332"/>
      <c r="AP391" s="332">
        <f t="shared" si="195"/>
        <v>0</v>
      </c>
    </row>
    <row r="392" ht="14" customHeight="1" spans="1:42">
      <c r="A392" s="339"/>
      <c r="B392" s="296"/>
      <c r="C392" s="126" t="s">
        <v>883</v>
      </c>
      <c r="D392" s="297">
        <f t="shared" si="230"/>
        <v>0</v>
      </c>
      <c r="E392" s="298"/>
      <c r="F392" s="298"/>
      <c r="G392" s="298"/>
      <c r="H392" s="298"/>
      <c r="I392" s="298"/>
      <c r="J392" s="298"/>
      <c r="K392" s="298"/>
      <c r="L392" s="298"/>
      <c r="M392" s="298"/>
      <c r="N392" s="298"/>
      <c r="O392" s="298"/>
      <c r="P392" s="298"/>
      <c r="Q392" s="316">
        <f t="shared" si="220"/>
        <v>0</v>
      </c>
      <c r="R392" s="298"/>
      <c r="S392" s="298"/>
      <c r="T392" s="316">
        <f t="shared" si="221"/>
        <v>0</v>
      </c>
      <c r="U392" s="298"/>
      <c r="V392" s="298"/>
      <c r="W392" s="298"/>
      <c r="X392" s="298"/>
      <c r="Y392" s="298"/>
      <c r="Z392" s="298"/>
      <c r="AA392" s="298"/>
      <c r="AB392" s="298"/>
      <c r="AC392" s="298"/>
      <c r="AD392" s="298"/>
      <c r="AE392" s="298"/>
      <c r="AF392" s="298"/>
      <c r="AG392" s="298"/>
      <c r="AH392" s="298"/>
      <c r="AI392" s="316">
        <f t="shared" si="222"/>
        <v>0</v>
      </c>
      <c r="AJ392" s="316"/>
      <c r="AK392" s="298"/>
      <c r="AL392" s="297">
        <f t="shared" si="223"/>
        <v>0</v>
      </c>
      <c r="AM392" s="332"/>
      <c r="AN392" s="332"/>
      <c r="AO392" s="332"/>
      <c r="AP392" s="332">
        <f t="shared" si="195"/>
        <v>0</v>
      </c>
    </row>
    <row r="393" ht="14" customHeight="1" spans="1:42">
      <c r="A393" s="339"/>
      <c r="B393" s="296"/>
      <c r="C393" s="126" t="s">
        <v>884</v>
      </c>
      <c r="D393" s="297">
        <f t="shared" ref="D393:AP393" si="231">SUM(D394:D397)</f>
        <v>0</v>
      </c>
      <c r="E393" s="297">
        <f t="shared" si="231"/>
        <v>0</v>
      </c>
      <c r="F393" s="297">
        <f t="shared" si="231"/>
        <v>0</v>
      </c>
      <c r="G393" s="297">
        <f t="shared" si="231"/>
        <v>0</v>
      </c>
      <c r="H393" s="297">
        <f t="shared" si="231"/>
        <v>0</v>
      </c>
      <c r="I393" s="297">
        <f t="shared" si="231"/>
        <v>0</v>
      </c>
      <c r="J393" s="297">
        <f t="shared" si="231"/>
        <v>0</v>
      </c>
      <c r="K393" s="297">
        <f t="shared" si="231"/>
        <v>0</v>
      </c>
      <c r="L393" s="297">
        <f t="shared" si="231"/>
        <v>0</v>
      </c>
      <c r="M393" s="297">
        <f t="shared" si="231"/>
        <v>0</v>
      </c>
      <c r="N393" s="297">
        <f t="shared" si="231"/>
        <v>0</v>
      </c>
      <c r="O393" s="297">
        <f t="shared" si="231"/>
        <v>0</v>
      </c>
      <c r="P393" s="297">
        <f t="shared" si="231"/>
        <v>0</v>
      </c>
      <c r="Q393" s="297">
        <f t="shared" si="231"/>
        <v>0</v>
      </c>
      <c r="R393" s="297">
        <f t="shared" si="231"/>
        <v>0</v>
      </c>
      <c r="S393" s="297">
        <f t="shared" si="231"/>
        <v>0</v>
      </c>
      <c r="T393" s="297">
        <f t="shared" si="231"/>
        <v>0</v>
      </c>
      <c r="U393" s="297">
        <f t="shared" si="231"/>
        <v>0</v>
      </c>
      <c r="V393" s="297">
        <f t="shared" si="231"/>
        <v>0</v>
      </c>
      <c r="W393" s="297">
        <f t="shared" si="231"/>
        <v>0</v>
      </c>
      <c r="X393" s="297">
        <f t="shared" si="231"/>
        <v>0</v>
      </c>
      <c r="Y393" s="297">
        <f t="shared" si="231"/>
        <v>0</v>
      </c>
      <c r="Z393" s="297">
        <f t="shared" si="231"/>
        <v>0</v>
      </c>
      <c r="AA393" s="297">
        <f t="shared" si="231"/>
        <v>0</v>
      </c>
      <c r="AB393" s="297">
        <f t="shared" si="231"/>
        <v>0</v>
      </c>
      <c r="AC393" s="297">
        <f t="shared" si="231"/>
        <v>0</v>
      </c>
      <c r="AD393" s="297">
        <f t="shared" si="231"/>
        <v>0</v>
      </c>
      <c r="AE393" s="297">
        <f t="shared" si="231"/>
        <v>0</v>
      </c>
      <c r="AF393" s="297">
        <f t="shared" si="231"/>
        <v>0</v>
      </c>
      <c r="AG393" s="297">
        <f t="shared" si="231"/>
        <v>0</v>
      </c>
      <c r="AH393" s="297">
        <f t="shared" si="231"/>
        <v>0</v>
      </c>
      <c r="AI393" s="297">
        <f t="shared" si="231"/>
        <v>0</v>
      </c>
      <c r="AJ393" s="297">
        <f t="shared" si="231"/>
        <v>0</v>
      </c>
      <c r="AK393" s="297">
        <f t="shared" si="231"/>
        <v>0</v>
      </c>
      <c r="AL393" s="297">
        <f t="shared" si="231"/>
        <v>0</v>
      </c>
      <c r="AM393" s="297">
        <f t="shared" si="231"/>
        <v>0</v>
      </c>
      <c r="AN393" s="297">
        <f t="shared" si="231"/>
        <v>0</v>
      </c>
      <c r="AO393" s="297">
        <f t="shared" si="231"/>
        <v>184.27</v>
      </c>
      <c r="AP393" s="297">
        <f t="shared" si="231"/>
        <v>184.27</v>
      </c>
    </row>
    <row r="394" ht="14" customHeight="1" spans="1:42">
      <c r="A394" s="339"/>
      <c r="B394" s="296"/>
      <c r="C394" s="126" t="s">
        <v>885</v>
      </c>
      <c r="D394" s="297">
        <f t="shared" ref="D394:D397" si="232">Q394+T394+AI394+AJ394+AK394</f>
        <v>0</v>
      </c>
      <c r="E394" s="298"/>
      <c r="F394" s="298"/>
      <c r="G394" s="298"/>
      <c r="H394" s="298"/>
      <c r="I394" s="298"/>
      <c r="J394" s="298"/>
      <c r="K394" s="298"/>
      <c r="L394" s="298"/>
      <c r="M394" s="298"/>
      <c r="N394" s="298"/>
      <c r="O394" s="298"/>
      <c r="P394" s="298"/>
      <c r="Q394" s="316">
        <f t="shared" si="220"/>
        <v>0</v>
      </c>
      <c r="R394" s="298"/>
      <c r="S394" s="298"/>
      <c r="T394" s="316">
        <f t="shared" si="221"/>
        <v>0</v>
      </c>
      <c r="U394" s="298"/>
      <c r="V394" s="298"/>
      <c r="W394" s="298"/>
      <c r="X394" s="298"/>
      <c r="Y394" s="298"/>
      <c r="Z394" s="298"/>
      <c r="AA394" s="298"/>
      <c r="AB394" s="298"/>
      <c r="AC394" s="298"/>
      <c r="AD394" s="298"/>
      <c r="AE394" s="298"/>
      <c r="AF394" s="298"/>
      <c r="AG394" s="298"/>
      <c r="AH394" s="298"/>
      <c r="AI394" s="316">
        <f t="shared" si="222"/>
        <v>0</v>
      </c>
      <c r="AJ394" s="316"/>
      <c r="AK394" s="298"/>
      <c r="AL394" s="297">
        <f t="shared" si="223"/>
        <v>0</v>
      </c>
      <c r="AM394" s="332"/>
      <c r="AN394" s="332"/>
      <c r="AO394" s="332">
        <v>168</v>
      </c>
      <c r="AP394" s="332">
        <f t="shared" si="195"/>
        <v>168</v>
      </c>
    </row>
    <row r="395" ht="14" customHeight="1" spans="1:42">
      <c r="A395" s="339"/>
      <c r="B395" s="296"/>
      <c r="C395" s="126" t="s">
        <v>886</v>
      </c>
      <c r="D395" s="297">
        <f t="shared" si="232"/>
        <v>0</v>
      </c>
      <c r="E395" s="298"/>
      <c r="F395" s="298"/>
      <c r="G395" s="298"/>
      <c r="H395" s="298"/>
      <c r="I395" s="298"/>
      <c r="J395" s="298"/>
      <c r="K395" s="298"/>
      <c r="L395" s="298"/>
      <c r="M395" s="298"/>
      <c r="N395" s="298"/>
      <c r="O395" s="298"/>
      <c r="P395" s="298"/>
      <c r="Q395" s="316">
        <f t="shared" si="220"/>
        <v>0</v>
      </c>
      <c r="R395" s="298"/>
      <c r="S395" s="298"/>
      <c r="T395" s="316">
        <f t="shared" si="221"/>
        <v>0</v>
      </c>
      <c r="U395" s="298"/>
      <c r="V395" s="298"/>
      <c r="W395" s="298"/>
      <c r="X395" s="298"/>
      <c r="Y395" s="298"/>
      <c r="Z395" s="298"/>
      <c r="AA395" s="298"/>
      <c r="AB395" s="298"/>
      <c r="AC395" s="298"/>
      <c r="AD395" s="298"/>
      <c r="AE395" s="298"/>
      <c r="AF395" s="298"/>
      <c r="AG395" s="298"/>
      <c r="AH395" s="298"/>
      <c r="AI395" s="316">
        <f t="shared" si="222"/>
        <v>0</v>
      </c>
      <c r="AJ395" s="316"/>
      <c r="AK395" s="298"/>
      <c r="AL395" s="297">
        <f t="shared" si="223"/>
        <v>0</v>
      </c>
      <c r="AM395" s="332"/>
      <c r="AN395" s="332"/>
      <c r="AO395" s="332"/>
      <c r="AP395" s="332">
        <f t="shared" si="195"/>
        <v>0</v>
      </c>
    </row>
    <row r="396" ht="14" customHeight="1" spans="1:42">
      <c r="A396" s="339"/>
      <c r="B396" s="296"/>
      <c r="C396" s="126" t="s">
        <v>887</v>
      </c>
      <c r="D396" s="297">
        <f t="shared" si="232"/>
        <v>0</v>
      </c>
      <c r="E396" s="298"/>
      <c r="F396" s="298"/>
      <c r="G396" s="298"/>
      <c r="H396" s="298"/>
      <c r="I396" s="298"/>
      <c r="J396" s="298"/>
      <c r="K396" s="298"/>
      <c r="L396" s="298"/>
      <c r="M396" s="298"/>
      <c r="N396" s="298"/>
      <c r="O396" s="298"/>
      <c r="P396" s="298"/>
      <c r="Q396" s="316">
        <f t="shared" si="220"/>
        <v>0</v>
      </c>
      <c r="R396" s="298"/>
      <c r="S396" s="298"/>
      <c r="T396" s="316">
        <f t="shared" si="221"/>
        <v>0</v>
      </c>
      <c r="U396" s="298"/>
      <c r="V396" s="298"/>
      <c r="W396" s="298"/>
      <c r="X396" s="298"/>
      <c r="Y396" s="298"/>
      <c r="Z396" s="298"/>
      <c r="AA396" s="298"/>
      <c r="AB396" s="298"/>
      <c r="AC396" s="298"/>
      <c r="AD396" s="298"/>
      <c r="AE396" s="298"/>
      <c r="AF396" s="298"/>
      <c r="AG396" s="298"/>
      <c r="AH396" s="298"/>
      <c r="AI396" s="316">
        <f t="shared" si="222"/>
        <v>0</v>
      </c>
      <c r="AJ396" s="316"/>
      <c r="AK396" s="298"/>
      <c r="AL396" s="297">
        <f t="shared" si="223"/>
        <v>0</v>
      </c>
      <c r="AM396" s="332"/>
      <c r="AN396" s="332"/>
      <c r="AO396" s="332"/>
      <c r="AP396" s="332">
        <f t="shared" si="195"/>
        <v>0</v>
      </c>
    </row>
    <row r="397" ht="14" customHeight="1" spans="1:42">
      <c r="A397" s="339"/>
      <c r="B397" s="296"/>
      <c r="C397" s="126" t="s">
        <v>888</v>
      </c>
      <c r="D397" s="297">
        <f t="shared" si="232"/>
        <v>0</v>
      </c>
      <c r="E397" s="298"/>
      <c r="F397" s="298"/>
      <c r="G397" s="298"/>
      <c r="H397" s="298"/>
      <c r="I397" s="298"/>
      <c r="J397" s="298"/>
      <c r="K397" s="298"/>
      <c r="L397" s="298"/>
      <c r="M397" s="298"/>
      <c r="N397" s="298"/>
      <c r="O397" s="298"/>
      <c r="P397" s="298"/>
      <c r="Q397" s="316">
        <f t="shared" si="220"/>
        <v>0</v>
      </c>
      <c r="R397" s="298"/>
      <c r="S397" s="298"/>
      <c r="T397" s="316">
        <f t="shared" si="221"/>
        <v>0</v>
      </c>
      <c r="U397" s="298"/>
      <c r="V397" s="298"/>
      <c r="W397" s="298"/>
      <c r="X397" s="298"/>
      <c r="Y397" s="298"/>
      <c r="Z397" s="298"/>
      <c r="AA397" s="298"/>
      <c r="AB397" s="298"/>
      <c r="AC397" s="298"/>
      <c r="AD397" s="298"/>
      <c r="AE397" s="298"/>
      <c r="AF397" s="298"/>
      <c r="AG397" s="298"/>
      <c r="AH397" s="298"/>
      <c r="AI397" s="316">
        <f t="shared" si="222"/>
        <v>0</v>
      </c>
      <c r="AJ397" s="316"/>
      <c r="AK397" s="298"/>
      <c r="AL397" s="297">
        <f t="shared" si="223"/>
        <v>0</v>
      </c>
      <c r="AM397" s="332"/>
      <c r="AN397" s="332"/>
      <c r="AO397" s="332">
        <v>16.27</v>
      </c>
      <c r="AP397" s="332">
        <f t="shared" ref="AP397:AP460" si="233">AL397+AM397+AN397+AO397</f>
        <v>16.27</v>
      </c>
    </row>
    <row r="398" ht="14" customHeight="1" spans="1:42">
      <c r="A398" s="339"/>
      <c r="B398" s="296"/>
      <c r="C398" s="126" t="s">
        <v>889</v>
      </c>
      <c r="D398" s="297">
        <f>SUM(D399:D403)</f>
        <v>0</v>
      </c>
      <c r="E398" s="297">
        <f t="shared" ref="E398:AG398" si="234">SUM(E399:E403)</f>
        <v>0</v>
      </c>
      <c r="F398" s="297">
        <f t="shared" si="234"/>
        <v>0</v>
      </c>
      <c r="G398" s="297">
        <f t="shared" si="234"/>
        <v>0</v>
      </c>
      <c r="H398" s="297">
        <f t="shared" si="234"/>
        <v>0</v>
      </c>
      <c r="I398" s="297">
        <f t="shared" si="234"/>
        <v>0</v>
      </c>
      <c r="J398" s="297">
        <f t="shared" si="234"/>
        <v>0</v>
      </c>
      <c r="K398" s="297">
        <f t="shared" si="234"/>
        <v>0</v>
      </c>
      <c r="L398" s="297">
        <f t="shared" si="234"/>
        <v>0</v>
      </c>
      <c r="M398" s="297">
        <f t="shared" si="234"/>
        <v>0</v>
      </c>
      <c r="N398" s="297">
        <f t="shared" si="234"/>
        <v>0</v>
      </c>
      <c r="O398" s="297">
        <f t="shared" si="234"/>
        <v>0</v>
      </c>
      <c r="P398" s="297">
        <f t="shared" si="234"/>
        <v>0</v>
      </c>
      <c r="Q398" s="297">
        <f t="shared" si="234"/>
        <v>0</v>
      </c>
      <c r="R398" s="297">
        <f t="shared" si="234"/>
        <v>0</v>
      </c>
      <c r="S398" s="297">
        <f t="shared" si="234"/>
        <v>0</v>
      </c>
      <c r="T398" s="297">
        <f t="shared" si="234"/>
        <v>0</v>
      </c>
      <c r="U398" s="297">
        <f t="shared" si="234"/>
        <v>0</v>
      </c>
      <c r="V398" s="297">
        <f t="shared" si="234"/>
        <v>0</v>
      </c>
      <c r="W398" s="297">
        <f t="shared" si="234"/>
        <v>0</v>
      </c>
      <c r="X398" s="297">
        <f t="shared" si="234"/>
        <v>0</v>
      </c>
      <c r="Y398" s="297">
        <f t="shared" si="234"/>
        <v>0</v>
      </c>
      <c r="Z398" s="297">
        <f t="shared" si="234"/>
        <v>0</v>
      </c>
      <c r="AA398" s="297">
        <f t="shared" si="234"/>
        <v>0</v>
      </c>
      <c r="AB398" s="297">
        <f t="shared" si="234"/>
        <v>0</v>
      </c>
      <c r="AC398" s="297">
        <f t="shared" si="234"/>
        <v>0</v>
      </c>
      <c r="AD398" s="297">
        <f t="shared" si="234"/>
        <v>0</v>
      </c>
      <c r="AE398" s="297">
        <f t="shared" si="234"/>
        <v>0</v>
      </c>
      <c r="AF398" s="297">
        <f t="shared" si="234"/>
        <v>0</v>
      </c>
      <c r="AG398" s="297">
        <f t="shared" si="234"/>
        <v>0</v>
      </c>
      <c r="AH398" s="297">
        <f t="shared" ref="AH398:AP398" si="235">SUM(AH399:AH403)</f>
        <v>0</v>
      </c>
      <c r="AI398" s="297">
        <f t="shared" si="235"/>
        <v>0</v>
      </c>
      <c r="AJ398" s="297">
        <f t="shared" si="235"/>
        <v>0</v>
      </c>
      <c r="AK398" s="297">
        <f t="shared" si="235"/>
        <v>0</v>
      </c>
      <c r="AL398" s="297">
        <f t="shared" si="235"/>
        <v>0</v>
      </c>
      <c r="AM398" s="297">
        <f t="shared" si="235"/>
        <v>0</v>
      </c>
      <c r="AN398" s="297">
        <f t="shared" si="235"/>
        <v>420.26</v>
      </c>
      <c r="AO398" s="297">
        <f t="shared" si="235"/>
        <v>0</v>
      </c>
      <c r="AP398" s="297">
        <f t="shared" si="235"/>
        <v>420.26</v>
      </c>
    </row>
    <row r="399" ht="14" customHeight="1" spans="1:42">
      <c r="A399" s="339"/>
      <c r="B399" s="296"/>
      <c r="C399" s="126" t="s">
        <v>890</v>
      </c>
      <c r="D399" s="297">
        <f t="shared" ref="D398:D403" si="236">Q399+T399+AI399+AJ399+AK399</f>
        <v>0</v>
      </c>
      <c r="E399" s="298"/>
      <c r="F399" s="298"/>
      <c r="G399" s="298"/>
      <c r="H399" s="298"/>
      <c r="I399" s="298"/>
      <c r="J399" s="298"/>
      <c r="K399" s="298"/>
      <c r="L399" s="298"/>
      <c r="M399" s="298"/>
      <c r="N399" s="298"/>
      <c r="O399" s="298"/>
      <c r="P399" s="298"/>
      <c r="Q399" s="316">
        <f t="shared" ref="Q399:Q403" si="237">SUM(E399:P399)</f>
        <v>0</v>
      </c>
      <c r="R399" s="298"/>
      <c r="S399" s="298"/>
      <c r="T399" s="316">
        <f t="shared" ref="T399:T401" si="238">SUM(R399:S399)</f>
        <v>0</v>
      </c>
      <c r="U399" s="298"/>
      <c r="V399" s="298"/>
      <c r="W399" s="298"/>
      <c r="X399" s="298"/>
      <c r="Y399" s="298"/>
      <c r="Z399" s="298"/>
      <c r="AA399" s="298"/>
      <c r="AB399" s="298"/>
      <c r="AC399" s="298"/>
      <c r="AD399" s="298"/>
      <c r="AE399" s="298"/>
      <c r="AF399" s="298"/>
      <c r="AG399" s="298"/>
      <c r="AH399" s="298"/>
      <c r="AI399" s="316">
        <f t="shared" ref="AI398:AI403" si="239">SUM(V399:AH399)</f>
        <v>0</v>
      </c>
      <c r="AJ399" s="297"/>
      <c r="AK399" s="298"/>
      <c r="AL399" s="297">
        <f t="shared" ref="AL399:AL403" si="240">Q399+T399+U399+AI399+AJ399+AK399</f>
        <v>0</v>
      </c>
      <c r="AM399" s="333"/>
      <c r="AN399" s="333">
        <v>420.26</v>
      </c>
      <c r="AO399" s="333"/>
      <c r="AP399" s="332">
        <f t="shared" si="233"/>
        <v>420.26</v>
      </c>
    </row>
    <row r="400" ht="14" customHeight="1" spans="1:42">
      <c r="A400" s="339"/>
      <c r="B400" s="296"/>
      <c r="C400" s="126" t="s">
        <v>891</v>
      </c>
      <c r="D400" s="297">
        <f t="shared" si="236"/>
        <v>0</v>
      </c>
      <c r="E400" s="298"/>
      <c r="F400" s="298"/>
      <c r="G400" s="298"/>
      <c r="H400" s="298"/>
      <c r="I400" s="298"/>
      <c r="J400" s="298"/>
      <c r="K400" s="298"/>
      <c r="L400" s="298"/>
      <c r="M400" s="298"/>
      <c r="N400" s="298"/>
      <c r="O400" s="298"/>
      <c r="P400" s="298"/>
      <c r="Q400" s="316">
        <f t="shared" si="237"/>
        <v>0</v>
      </c>
      <c r="R400" s="298"/>
      <c r="S400" s="298"/>
      <c r="T400" s="316">
        <f t="shared" si="238"/>
        <v>0</v>
      </c>
      <c r="U400" s="298"/>
      <c r="V400" s="298"/>
      <c r="W400" s="298"/>
      <c r="X400" s="298"/>
      <c r="Y400" s="298"/>
      <c r="Z400" s="298"/>
      <c r="AA400" s="298"/>
      <c r="AB400" s="298"/>
      <c r="AC400" s="298"/>
      <c r="AD400" s="298"/>
      <c r="AE400" s="298"/>
      <c r="AF400" s="298"/>
      <c r="AG400" s="298"/>
      <c r="AH400" s="298"/>
      <c r="AI400" s="316">
        <f t="shared" si="239"/>
        <v>0</v>
      </c>
      <c r="AJ400" s="316"/>
      <c r="AK400" s="298"/>
      <c r="AL400" s="297">
        <f t="shared" si="240"/>
        <v>0</v>
      </c>
      <c r="AM400" s="332"/>
      <c r="AN400" s="332"/>
      <c r="AO400" s="332"/>
      <c r="AP400" s="332">
        <f t="shared" si="233"/>
        <v>0</v>
      </c>
    </row>
    <row r="401" ht="14" customHeight="1" spans="1:42">
      <c r="A401" s="339"/>
      <c r="B401" s="296"/>
      <c r="C401" s="126" t="s">
        <v>892</v>
      </c>
      <c r="D401" s="297">
        <f t="shared" si="236"/>
        <v>0</v>
      </c>
      <c r="E401" s="298"/>
      <c r="F401" s="298"/>
      <c r="G401" s="298"/>
      <c r="H401" s="298"/>
      <c r="I401" s="298"/>
      <c r="J401" s="298"/>
      <c r="K401" s="298"/>
      <c r="L401" s="298"/>
      <c r="M401" s="298"/>
      <c r="N401" s="298"/>
      <c r="O401" s="298"/>
      <c r="P401" s="298"/>
      <c r="Q401" s="316">
        <f t="shared" si="237"/>
        <v>0</v>
      </c>
      <c r="R401" s="298"/>
      <c r="S401" s="298"/>
      <c r="T401" s="316">
        <f t="shared" si="238"/>
        <v>0</v>
      </c>
      <c r="U401" s="298"/>
      <c r="V401" s="298"/>
      <c r="W401" s="298"/>
      <c r="X401" s="298"/>
      <c r="Y401" s="298"/>
      <c r="Z401" s="298"/>
      <c r="AA401" s="298"/>
      <c r="AB401" s="298"/>
      <c r="AC401" s="298"/>
      <c r="AD401" s="298"/>
      <c r="AE401" s="298"/>
      <c r="AF401" s="298"/>
      <c r="AG401" s="298"/>
      <c r="AH401" s="298"/>
      <c r="AI401" s="316">
        <f t="shared" si="239"/>
        <v>0</v>
      </c>
      <c r="AJ401" s="316"/>
      <c r="AK401" s="298"/>
      <c r="AL401" s="297">
        <f t="shared" si="240"/>
        <v>0</v>
      </c>
      <c r="AM401" s="332"/>
      <c r="AN401" s="332"/>
      <c r="AO401" s="332"/>
      <c r="AP401" s="332">
        <f t="shared" si="233"/>
        <v>0</v>
      </c>
    </row>
    <row r="402" ht="14" customHeight="1" spans="1:42">
      <c r="A402" s="339"/>
      <c r="B402" s="296"/>
      <c r="C402" s="126" t="s">
        <v>893</v>
      </c>
      <c r="D402" s="297">
        <f t="shared" si="236"/>
        <v>0</v>
      </c>
      <c r="E402" s="298"/>
      <c r="F402" s="298"/>
      <c r="G402" s="298"/>
      <c r="H402" s="298"/>
      <c r="I402" s="298"/>
      <c r="J402" s="298"/>
      <c r="K402" s="298"/>
      <c r="L402" s="298"/>
      <c r="M402" s="298"/>
      <c r="N402" s="298"/>
      <c r="O402" s="298"/>
      <c r="P402" s="298"/>
      <c r="Q402" s="316">
        <f t="shared" si="237"/>
        <v>0</v>
      </c>
      <c r="R402" s="298"/>
      <c r="S402" s="298"/>
      <c r="T402" s="316">
        <f t="shared" si="221"/>
        <v>0</v>
      </c>
      <c r="U402" s="298"/>
      <c r="V402" s="298"/>
      <c r="W402" s="298"/>
      <c r="X402" s="298"/>
      <c r="Y402" s="298"/>
      <c r="Z402" s="298"/>
      <c r="AA402" s="298"/>
      <c r="AB402" s="298"/>
      <c r="AC402" s="298"/>
      <c r="AD402" s="298"/>
      <c r="AE402" s="298"/>
      <c r="AF402" s="298"/>
      <c r="AG402" s="298"/>
      <c r="AH402" s="298"/>
      <c r="AI402" s="316">
        <f t="shared" si="239"/>
        <v>0</v>
      </c>
      <c r="AJ402" s="316"/>
      <c r="AK402" s="298"/>
      <c r="AL402" s="297">
        <f t="shared" si="240"/>
        <v>0</v>
      </c>
      <c r="AM402" s="332"/>
      <c r="AN402" s="332"/>
      <c r="AO402" s="332"/>
      <c r="AP402" s="332">
        <f t="shared" si="233"/>
        <v>0</v>
      </c>
    </row>
    <row r="403" ht="14" customHeight="1" spans="1:42">
      <c r="A403" s="339"/>
      <c r="B403" s="296"/>
      <c r="C403" s="126" t="s">
        <v>894</v>
      </c>
      <c r="D403" s="297">
        <f t="shared" si="236"/>
        <v>0</v>
      </c>
      <c r="E403" s="298"/>
      <c r="F403" s="298"/>
      <c r="G403" s="298"/>
      <c r="H403" s="298"/>
      <c r="I403" s="298"/>
      <c r="J403" s="298"/>
      <c r="K403" s="298"/>
      <c r="L403" s="298"/>
      <c r="M403" s="298"/>
      <c r="N403" s="298"/>
      <c r="O403" s="298"/>
      <c r="P403" s="298"/>
      <c r="Q403" s="316">
        <f t="shared" si="237"/>
        <v>0</v>
      </c>
      <c r="R403" s="298"/>
      <c r="S403" s="298"/>
      <c r="T403" s="316">
        <f t="shared" si="221"/>
        <v>0</v>
      </c>
      <c r="U403" s="298"/>
      <c r="V403" s="298"/>
      <c r="W403" s="298"/>
      <c r="X403" s="298"/>
      <c r="Y403" s="298"/>
      <c r="Z403" s="298"/>
      <c r="AA403" s="298"/>
      <c r="AB403" s="298"/>
      <c r="AC403" s="298"/>
      <c r="AD403" s="298"/>
      <c r="AE403" s="298"/>
      <c r="AF403" s="298"/>
      <c r="AG403" s="298"/>
      <c r="AH403" s="298"/>
      <c r="AI403" s="316">
        <f t="shared" si="239"/>
        <v>0</v>
      </c>
      <c r="AJ403" s="316"/>
      <c r="AK403" s="298"/>
      <c r="AL403" s="297">
        <f t="shared" si="240"/>
        <v>0</v>
      </c>
      <c r="AM403" s="332"/>
      <c r="AN403" s="332"/>
      <c r="AO403" s="332"/>
      <c r="AP403" s="332">
        <f t="shared" si="233"/>
        <v>0</v>
      </c>
    </row>
    <row r="404" ht="14" customHeight="1" spans="1:42">
      <c r="A404" s="339"/>
      <c r="B404" s="296"/>
      <c r="C404" s="126" t="s">
        <v>895</v>
      </c>
      <c r="D404" s="297">
        <f>SUM(D405)</f>
        <v>30</v>
      </c>
      <c r="E404" s="297">
        <f t="shared" ref="E404:AP404" si="241">SUM(E405)</f>
        <v>0</v>
      </c>
      <c r="F404" s="297">
        <f t="shared" si="241"/>
        <v>0</v>
      </c>
      <c r="G404" s="297">
        <f t="shared" si="241"/>
        <v>0</v>
      </c>
      <c r="H404" s="297">
        <f t="shared" si="241"/>
        <v>0</v>
      </c>
      <c r="I404" s="297">
        <f t="shared" si="241"/>
        <v>0</v>
      </c>
      <c r="J404" s="297">
        <f t="shared" si="241"/>
        <v>0</v>
      </c>
      <c r="K404" s="297">
        <f t="shared" si="241"/>
        <v>0</v>
      </c>
      <c r="L404" s="297">
        <f t="shared" si="241"/>
        <v>0</v>
      </c>
      <c r="M404" s="297">
        <f t="shared" si="241"/>
        <v>0</v>
      </c>
      <c r="N404" s="297">
        <f t="shared" si="241"/>
        <v>0</v>
      </c>
      <c r="O404" s="297">
        <f t="shared" si="241"/>
        <v>0</v>
      </c>
      <c r="P404" s="297">
        <f t="shared" si="241"/>
        <v>0</v>
      </c>
      <c r="Q404" s="297">
        <f t="shared" si="241"/>
        <v>0</v>
      </c>
      <c r="R404" s="297">
        <f t="shared" si="241"/>
        <v>0</v>
      </c>
      <c r="S404" s="297">
        <f t="shared" si="241"/>
        <v>0</v>
      </c>
      <c r="T404" s="297">
        <f t="shared" si="241"/>
        <v>0</v>
      </c>
      <c r="U404" s="297">
        <f t="shared" si="241"/>
        <v>0</v>
      </c>
      <c r="V404" s="297">
        <f t="shared" si="241"/>
        <v>0</v>
      </c>
      <c r="W404" s="297">
        <f t="shared" si="241"/>
        <v>0</v>
      </c>
      <c r="X404" s="297">
        <f t="shared" si="241"/>
        <v>30</v>
      </c>
      <c r="Y404" s="297">
        <f t="shared" si="241"/>
        <v>0</v>
      </c>
      <c r="Z404" s="297">
        <f t="shared" si="241"/>
        <v>0</v>
      </c>
      <c r="AA404" s="297">
        <f t="shared" si="241"/>
        <v>0</v>
      </c>
      <c r="AB404" s="297">
        <f t="shared" si="241"/>
        <v>0</v>
      </c>
      <c r="AC404" s="297">
        <f t="shared" si="241"/>
        <v>0</v>
      </c>
      <c r="AD404" s="297">
        <f t="shared" si="241"/>
        <v>0</v>
      </c>
      <c r="AE404" s="297">
        <f t="shared" si="241"/>
        <v>0</v>
      </c>
      <c r="AF404" s="297">
        <f t="shared" si="241"/>
        <v>0</v>
      </c>
      <c r="AG404" s="297">
        <f t="shared" si="241"/>
        <v>0</v>
      </c>
      <c r="AH404" s="297">
        <f t="shared" si="241"/>
        <v>0</v>
      </c>
      <c r="AI404" s="297">
        <f t="shared" si="241"/>
        <v>30</v>
      </c>
      <c r="AJ404" s="297">
        <f t="shared" si="241"/>
        <v>0</v>
      </c>
      <c r="AK404" s="297">
        <f t="shared" si="241"/>
        <v>0</v>
      </c>
      <c r="AL404" s="297">
        <f t="shared" si="241"/>
        <v>30</v>
      </c>
      <c r="AM404" s="297">
        <f t="shared" si="241"/>
        <v>0</v>
      </c>
      <c r="AN404" s="297">
        <f t="shared" si="241"/>
        <v>0</v>
      </c>
      <c r="AO404" s="297">
        <f t="shared" si="241"/>
        <v>0</v>
      </c>
      <c r="AP404" s="297">
        <f t="shared" si="241"/>
        <v>30</v>
      </c>
    </row>
    <row r="405" ht="14" customHeight="1" spans="1:42">
      <c r="A405" s="339"/>
      <c r="B405" s="296"/>
      <c r="C405" s="126" t="s">
        <v>896</v>
      </c>
      <c r="D405" s="297">
        <f t="shared" ref="D405:D410" si="242">Q405+T405+AI405+AJ405+AK405</f>
        <v>30</v>
      </c>
      <c r="E405" s="298"/>
      <c r="F405" s="298"/>
      <c r="G405" s="298"/>
      <c r="H405" s="298"/>
      <c r="I405" s="298"/>
      <c r="J405" s="298"/>
      <c r="K405" s="298"/>
      <c r="L405" s="298"/>
      <c r="M405" s="298"/>
      <c r="N405" s="298"/>
      <c r="O405" s="298"/>
      <c r="P405" s="298"/>
      <c r="Q405" s="316">
        <f t="shared" si="220"/>
        <v>0</v>
      </c>
      <c r="R405" s="298"/>
      <c r="S405" s="298"/>
      <c r="T405" s="316">
        <f t="shared" si="221"/>
        <v>0</v>
      </c>
      <c r="U405" s="298"/>
      <c r="V405" s="298"/>
      <c r="W405" s="298"/>
      <c r="X405" s="298">
        <v>30</v>
      </c>
      <c r="Y405" s="298"/>
      <c r="Z405" s="298"/>
      <c r="AA405" s="298"/>
      <c r="AB405" s="298"/>
      <c r="AC405" s="298"/>
      <c r="AD405" s="298"/>
      <c r="AE405" s="298"/>
      <c r="AF405" s="298"/>
      <c r="AG405" s="298"/>
      <c r="AH405" s="298"/>
      <c r="AI405" s="316">
        <f t="shared" si="222"/>
        <v>30</v>
      </c>
      <c r="AJ405" s="316"/>
      <c r="AK405" s="298"/>
      <c r="AL405" s="297">
        <f t="shared" si="223"/>
        <v>30</v>
      </c>
      <c r="AM405" s="332"/>
      <c r="AN405" s="332"/>
      <c r="AO405" s="332"/>
      <c r="AP405" s="332">
        <f t="shared" si="233"/>
        <v>30</v>
      </c>
    </row>
    <row r="406" ht="14" customHeight="1" spans="1:42">
      <c r="A406" s="339"/>
      <c r="B406" s="296"/>
      <c r="C406" s="126" t="s">
        <v>897</v>
      </c>
      <c r="D406" s="297">
        <f>SUM(D407:D410)</f>
        <v>0</v>
      </c>
      <c r="E406" s="297">
        <f t="shared" ref="E406:AP406" si="243">SUM(E407:E410)</f>
        <v>0</v>
      </c>
      <c r="F406" s="297">
        <f t="shared" si="243"/>
        <v>0</v>
      </c>
      <c r="G406" s="297">
        <f t="shared" si="243"/>
        <v>0</v>
      </c>
      <c r="H406" s="297">
        <f t="shared" si="243"/>
        <v>0</v>
      </c>
      <c r="I406" s="297">
        <f t="shared" si="243"/>
        <v>0</v>
      </c>
      <c r="J406" s="297">
        <f t="shared" si="243"/>
        <v>0</v>
      </c>
      <c r="K406" s="297">
        <f t="shared" si="243"/>
        <v>0</v>
      </c>
      <c r="L406" s="297">
        <f t="shared" si="243"/>
        <v>0</v>
      </c>
      <c r="M406" s="297">
        <f t="shared" si="243"/>
        <v>0</v>
      </c>
      <c r="N406" s="297">
        <f t="shared" si="243"/>
        <v>0</v>
      </c>
      <c r="O406" s="297">
        <f t="shared" si="243"/>
        <v>0</v>
      </c>
      <c r="P406" s="297">
        <f t="shared" si="243"/>
        <v>0</v>
      </c>
      <c r="Q406" s="297">
        <f t="shared" si="243"/>
        <v>0</v>
      </c>
      <c r="R406" s="297">
        <f t="shared" si="243"/>
        <v>0</v>
      </c>
      <c r="S406" s="297">
        <f t="shared" si="243"/>
        <v>0</v>
      </c>
      <c r="T406" s="297">
        <f t="shared" si="243"/>
        <v>0</v>
      </c>
      <c r="U406" s="297">
        <f t="shared" si="243"/>
        <v>0</v>
      </c>
      <c r="V406" s="297">
        <f t="shared" si="243"/>
        <v>0</v>
      </c>
      <c r="W406" s="297">
        <f t="shared" si="243"/>
        <v>0</v>
      </c>
      <c r="X406" s="297">
        <f t="shared" si="243"/>
        <v>0</v>
      </c>
      <c r="Y406" s="297">
        <f t="shared" si="243"/>
        <v>0</v>
      </c>
      <c r="Z406" s="297">
        <f t="shared" si="243"/>
        <v>0</v>
      </c>
      <c r="AA406" s="297">
        <f t="shared" si="243"/>
        <v>0</v>
      </c>
      <c r="AB406" s="297">
        <f t="shared" si="243"/>
        <v>0</v>
      </c>
      <c r="AC406" s="297">
        <f t="shared" si="243"/>
        <v>0</v>
      </c>
      <c r="AD406" s="297">
        <f t="shared" si="243"/>
        <v>0</v>
      </c>
      <c r="AE406" s="297">
        <f t="shared" si="243"/>
        <v>0</v>
      </c>
      <c r="AF406" s="297">
        <f t="shared" si="243"/>
        <v>0</v>
      </c>
      <c r="AG406" s="297">
        <f t="shared" si="243"/>
        <v>0</v>
      </c>
      <c r="AH406" s="297">
        <f t="shared" si="243"/>
        <v>0</v>
      </c>
      <c r="AI406" s="297">
        <f t="shared" si="243"/>
        <v>0</v>
      </c>
      <c r="AJ406" s="297">
        <f t="shared" si="243"/>
        <v>0</v>
      </c>
      <c r="AK406" s="297">
        <f t="shared" si="243"/>
        <v>0</v>
      </c>
      <c r="AL406" s="297">
        <f t="shared" si="243"/>
        <v>0</v>
      </c>
      <c r="AM406" s="297">
        <f t="shared" si="243"/>
        <v>0</v>
      </c>
      <c r="AN406" s="297">
        <f t="shared" si="243"/>
        <v>0</v>
      </c>
      <c r="AO406" s="297">
        <f t="shared" si="243"/>
        <v>0</v>
      </c>
      <c r="AP406" s="297">
        <f t="shared" si="243"/>
        <v>0</v>
      </c>
    </row>
    <row r="407" ht="14" customHeight="1" spans="1:42">
      <c r="A407" s="339"/>
      <c r="B407" s="296"/>
      <c r="C407" s="126" t="s">
        <v>898</v>
      </c>
      <c r="D407" s="297">
        <f t="shared" si="242"/>
        <v>0</v>
      </c>
      <c r="E407" s="298"/>
      <c r="F407" s="298"/>
      <c r="G407" s="298"/>
      <c r="H407" s="298"/>
      <c r="I407" s="298"/>
      <c r="J407" s="298"/>
      <c r="K407" s="298"/>
      <c r="L407" s="298"/>
      <c r="M407" s="298"/>
      <c r="N407" s="298"/>
      <c r="O407" s="298"/>
      <c r="P407" s="298"/>
      <c r="Q407" s="316">
        <f t="shared" si="220"/>
        <v>0</v>
      </c>
      <c r="R407" s="298"/>
      <c r="S407" s="298"/>
      <c r="T407" s="316">
        <f t="shared" si="221"/>
        <v>0</v>
      </c>
      <c r="U407" s="298"/>
      <c r="V407" s="298"/>
      <c r="W407" s="298"/>
      <c r="X407" s="298"/>
      <c r="Y407" s="298"/>
      <c r="Z407" s="298"/>
      <c r="AA407" s="298"/>
      <c r="AB407" s="298"/>
      <c r="AC407" s="298"/>
      <c r="AD407" s="298"/>
      <c r="AE407" s="298"/>
      <c r="AF407" s="298"/>
      <c r="AG407" s="298"/>
      <c r="AH407" s="298"/>
      <c r="AI407" s="316">
        <f t="shared" si="222"/>
        <v>0</v>
      </c>
      <c r="AJ407" s="316"/>
      <c r="AK407" s="298"/>
      <c r="AL407" s="297">
        <f t="shared" si="223"/>
        <v>0</v>
      </c>
      <c r="AM407" s="332"/>
      <c r="AN407" s="332"/>
      <c r="AO407" s="332"/>
      <c r="AP407" s="332">
        <f t="shared" si="233"/>
        <v>0</v>
      </c>
    </row>
    <row r="408" ht="14" customHeight="1" spans="1:42">
      <c r="A408" s="339"/>
      <c r="B408" s="296"/>
      <c r="C408" s="126" t="s">
        <v>899</v>
      </c>
      <c r="D408" s="297">
        <f t="shared" si="242"/>
        <v>0</v>
      </c>
      <c r="E408" s="298"/>
      <c r="F408" s="298"/>
      <c r="G408" s="298"/>
      <c r="H408" s="298"/>
      <c r="I408" s="298"/>
      <c r="J408" s="298"/>
      <c r="K408" s="298"/>
      <c r="L408" s="298"/>
      <c r="M408" s="298"/>
      <c r="N408" s="298"/>
      <c r="O408" s="298"/>
      <c r="P408" s="298"/>
      <c r="Q408" s="316">
        <f t="shared" si="220"/>
        <v>0</v>
      </c>
      <c r="R408" s="298"/>
      <c r="S408" s="298"/>
      <c r="T408" s="316">
        <f t="shared" si="221"/>
        <v>0</v>
      </c>
      <c r="U408" s="298"/>
      <c r="V408" s="298"/>
      <c r="W408" s="298"/>
      <c r="X408" s="298"/>
      <c r="Y408" s="298"/>
      <c r="Z408" s="298"/>
      <c r="AA408" s="298"/>
      <c r="AB408" s="298"/>
      <c r="AC408" s="298"/>
      <c r="AD408" s="298"/>
      <c r="AE408" s="298"/>
      <c r="AF408" s="298"/>
      <c r="AG408" s="298"/>
      <c r="AH408" s="298"/>
      <c r="AI408" s="316">
        <f t="shared" si="222"/>
        <v>0</v>
      </c>
      <c r="AJ408" s="316"/>
      <c r="AK408" s="298"/>
      <c r="AL408" s="297">
        <f t="shared" si="223"/>
        <v>0</v>
      </c>
      <c r="AM408" s="332"/>
      <c r="AN408" s="332"/>
      <c r="AO408" s="332"/>
      <c r="AP408" s="332">
        <f t="shared" si="233"/>
        <v>0</v>
      </c>
    </row>
    <row r="409" ht="14" customHeight="1" spans="1:42">
      <c r="A409" s="339"/>
      <c r="B409" s="296"/>
      <c r="C409" s="126" t="s">
        <v>900</v>
      </c>
      <c r="D409" s="297">
        <f t="shared" si="242"/>
        <v>0</v>
      </c>
      <c r="E409" s="298"/>
      <c r="F409" s="298"/>
      <c r="G409" s="298"/>
      <c r="H409" s="298"/>
      <c r="I409" s="298"/>
      <c r="J409" s="298"/>
      <c r="K409" s="298"/>
      <c r="L409" s="298"/>
      <c r="M409" s="298"/>
      <c r="N409" s="298"/>
      <c r="O409" s="298"/>
      <c r="P409" s="298"/>
      <c r="Q409" s="316">
        <f t="shared" si="220"/>
        <v>0</v>
      </c>
      <c r="R409" s="298"/>
      <c r="S409" s="298"/>
      <c r="T409" s="316">
        <f t="shared" si="221"/>
        <v>0</v>
      </c>
      <c r="U409" s="298"/>
      <c r="V409" s="298"/>
      <c r="W409" s="298"/>
      <c r="X409" s="298"/>
      <c r="Y409" s="298"/>
      <c r="Z409" s="298"/>
      <c r="AA409" s="298"/>
      <c r="AB409" s="298"/>
      <c r="AC409" s="298"/>
      <c r="AD409" s="298"/>
      <c r="AE409" s="298"/>
      <c r="AF409" s="298"/>
      <c r="AG409" s="298"/>
      <c r="AH409" s="298"/>
      <c r="AI409" s="316">
        <f t="shared" si="222"/>
        <v>0</v>
      </c>
      <c r="AJ409" s="316"/>
      <c r="AK409" s="298"/>
      <c r="AL409" s="297">
        <f t="shared" si="223"/>
        <v>0</v>
      </c>
      <c r="AM409" s="332"/>
      <c r="AN409" s="332"/>
      <c r="AO409" s="332"/>
      <c r="AP409" s="332">
        <f t="shared" si="233"/>
        <v>0</v>
      </c>
    </row>
    <row r="410" ht="14" customHeight="1" spans="1:42">
      <c r="A410" s="339"/>
      <c r="B410" s="296"/>
      <c r="C410" s="126" t="s">
        <v>901</v>
      </c>
      <c r="D410" s="297">
        <f t="shared" si="242"/>
        <v>0</v>
      </c>
      <c r="E410" s="298"/>
      <c r="F410" s="298"/>
      <c r="G410" s="298"/>
      <c r="H410" s="298"/>
      <c r="I410" s="298"/>
      <c r="J410" s="298"/>
      <c r="K410" s="298"/>
      <c r="L410" s="298"/>
      <c r="M410" s="298"/>
      <c r="N410" s="298"/>
      <c r="O410" s="298"/>
      <c r="P410" s="298"/>
      <c r="Q410" s="316">
        <f t="shared" si="220"/>
        <v>0</v>
      </c>
      <c r="R410" s="298"/>
      <c r="S410" s="298"/>
      <c r="T410" s="316">
        <f t="shared" si="221"/>
        <v>0</v>
      </c>
      <c r="U410" s="298"/>
      <c r="V410" s="298"/>
      <c r="W410" s="298"/>
      <c r="X410" s="298"/>
      <c r="Y410" s="298"/>
      <c r="Z410" s="298"/>
      <c r="AA410" s="298"/>
      <c r="AB410" s="298"/>
      <c r="AC410" s="298"/>
      <c r="AD410" s="298"/>
      <c r="AE410" s="298"/>
      <c r="AF410" s="298"/>
      <c r="AG410" s="298"/>
      <c r="AH410" s="298"/>
      <c r="AI410" s="316">
        <f t="shared" si="222"/>
        <v>0</v>
      </c>
      <c r="AJ410" s="316"/>
      <c r="AK410" s="298"/>
      <c r="AL410" s="297">
        <f t="shared" si="223"/>
        <v>0</v>
      </c>
      <c r="AM410" s="332"/>
      <c r="AN410" s="332"/>
      <c r="AO410" s="332"/>
      <c r="AP410" s="332">
        <f t="shared" si="233"/>
        <v>0</v>
      </c>
    </row>
    <row r="411" ht="14" customHeight="1" spans="1:42">
      <c r="A411" s="339"/>
      <c r="B411" s="296"/>
      <c r="C411" s="126" t="s">
        <v>902</v>
      </c>
      <c r="D411" s="297">
        <f>SUM(D412)</f>
        <v>0</v>
      </c>
      <c r="E411" s="297">
        <f t="shared" ref="E411:AP411" si="244">SUM(E412)</f>
        <v>0</v>
      </c>
      <c r="F411" s="297">
        <f t="shared" si="244"/>
        <v>0</v>
      </c>
      <c r="G411" s="297">
        <f t="shared" si="244"/>
        <v>0</v>
      </c>
      <c r="H411" s="297">
        <f t="shared" si="244"/>
        <v>0</v>
      </c>
      <c r="I411" s="297">
        <f t="shared" si="244"/>
        <v>0</v>
      </c>
      <c r="J411" s="297">
        <f t="shared" si="244"/>
        <v>0</v>
      </c>
      <c r="K411" s="297">
        <f t="shared" si="244"/>
        <v>0</v>
      </c>
      <c r="L411" s="297">
        <f t="shared" si="244"/>
        <v>0</v>
      </c>
      <c r="M411" s="297">
        <f t="shared" si="244"/>
        <v>0</v>
      </c>
      <c r="N411" s="297">
        <f t="shared" si="244"/>
        <v>0</v>
      </c>
      <c r="O411" s="297">
        <f t="shared" si="244"/>
        <v>0</v>
      </c>
      <c r="P411" s="297">
        <f t="shared" si="244"/>
        <v>0</v>
      </c>
      <c r="Q411" s="297">
        <f t="shared" si="244"/>
        <v>0</v>
      </c>
      <c r="R411" s="297">
        <f t="shared" si="244"/>
        <v>0</v>
      </c>
      <c r="S411" s="297">
        <f t="shared" si="244"/>
        <v>0</v>
      </c>
      <c r="T411" s="297">
        <f t="shared" si="244"/>
        <v>0</v>
      </c>
      <c r="U411" s="297">
        <f t="shared" si="244"/>
        <v>0</v>
      </c>
      <c r="V411" s="297">
        <f t="shared" si="244"/>
        <v>0</v>
      </c>
      <c r="W411" s="297">
        <f t="shared" si="244"/>
        <v>0</v>
      </c>
      <c r="X411" s="297">
        <f t="shared" si="244"/>
        <v>0</v>
      </c>
      <c r="Y411" s="297">
        <f t="shared" si="244"/>
        <v>0</v>
      </c>
      <c r="Z411" s="297">
        <f t="shared" si="244"/>
        <v>0</v>
      </c>
      <c r="AA411" s="297">
        <f t="shared" si="244"/>
        <v>0</v>
      </c>
      <c r="AB411" s="297">
        <f t="shared" si="244"/>
        <v>0</v>
      </c>
      <c r="AC411" s="297">
        <f t="shared" si="244"/>
        <v>0</v>
      </c>
      <c r="AD411" s="297">
        <f t="shared" si="244"/>
        <v>0</v>
      </c>
      <c r="AE411" s="297">
        <f t="shared" si="244"/>
        <v>0</v>
      </c>
      <c r="AF411" s="297">
        <f t="shared" si="244"/>
        <v>0</v>
      </c>
      <c r="AG411" s="297">
        <f t="shared" si="244"/>
        <v>0</v>
      </c>
      <c r="AH411" s="297">
        <f t="shared" si="244"/>
        <v>0</v>
      </c>
      <c r="AI411" s="297">
        <f t="shared" si="244"/>
        <v>0</v>
      </c>
      <c r="AJ411" s="297">
        <f t="shared" si="244"/>
        <v>0</v>
      </c>
      <c r="AK411" s="297">
        <f t="shared" si="244"/>
        <v>0</v>
      </c>
      <c r="AL411" s="297">
        <f t="shared" si="244"/>
        <v>0</v>
      </c>
      <c r="AM411" s="297">
        <f t="shared" si="244"/>
        <v>0</v>
      </c>
      <c r="AN411" s="297">
        <f t="shared" si="244"/>
        <v>0</v>
      </c>
      <c r="AO411" s="297">
        <f t="shared" si="244"/>
        <v>0</v>
      </c>
      <c r="AP411" s="297">
        <f t="shared" si="244"/>
        <v>0</v>
      </c>
    </row>
    <row r="412" ht="14" customHeight="1" spans="1:42">
      <c r="A412" s="339"/>
      <c r="B412" s="296"/>
      <c r="C412" s="126" t="s">
        <v>903</v>
      </c>
      <c r="D412" s="297">
        <f>Q412+T412+AI412+AJ412+AK412</f>
        <v>0</v>
      </c>
      <c r="E412" s="298"/>
      <c r="F412" s="298"/>
      <c r="G412" s="298"/>
      <c r="H412" s="298"/>
      <c r="I412" s="298"/>
      <c r="J412" s="298"/>
      <c r="K412" s="298"/>
      <c r="L412" s="298"/>
      <c r="M412" s="298"/>
      <c r="N412" s="298"/>
      <c r="O412" s="298"/>
      <c r="P412" s="298"/>
      <c r="Q412" s="316">
        <f t="shared" si="220"/>
        <v>0</v>
      </c>
      <c r="R412" s="298"/>
      <c r="S412" s="298"/>
      <c r="T412" s="316">
        <f t="shared" si="221"/>
        <v>0</v>
      </c>
      <c r="U412" s="298"/>
      <c r="V412" s="298"/>
      <c r="W412" s="298"/>
      <c r="X412" s="298"/>
      <c r="Y412" s="298"/>
      <c r="Z412" s="298"/>
      <c r="AA412" s="298"/>
      <c r="AB412" s="298"/>
      <c r="AC412" s="298"/>
      <c r="AD412" s="298"/>
      <c r="AE412" s="298"/>
      <c r="AF412" s="298"/>
      <c r="AG412" s="298"/>
      <c r="AH412" s="298"/>
      <c r="AI412" s="316">
        <f t="shared" si="222"/>
        <v>0</v>
      </c>
      <c r="AJ412" s="316"/>
      <c r="AK412" s="298"/>
      <c r="AL412" s="297">
        <f t="shared" si="223"/>
        <v>0</v>
      </c>
      <c r="AM412" s="332"/>
      <c r="AN412" s="332"/>
      <c r="AO412" s="332"/>
      <c r="AP412" s="332">
        <f t="shared" si="233"/>
        <v>0</v>
      </c>
    </row>
    <row r="413" ht="14" customHeight="1" spans="1:42">
      <c r="A413" s="339"/>
      <c r="B413" s="296"/>
      <c r="C413" s="126" t="s">
        <v>904</v>
      </c>
      <c r="D413" s="297">
        <f>D414+D423+D425+D428+D430</f>
        <v>41737.77</v>
      </c>
      <c r="E413" s="297">
        <f t="shared" ref="E413:AP413" si="245">E414+E423+E425+E428+E430</f>
        <v>883.49</v>
      </c>
      <c r="F413" s="297">
        <f t="shared" si="245"/>
        <v>0</v>
      </c>
      <c r="G413" s="297">
        <f t="shared" si="245"/>
        <v>235.33</v>
      </c>
      <c r="H413" s="297">
        <f t="shared" si="245"/>
        <v>0</v>
      </c>
      <c r="I413" s="297">
        <f t="shared" si="245"/>
        <v>73.16</v>
      </c>
      <c r="J413" s="297">
        <f t="shared" si="245"/>
        <v>0.55</v>
      </c>
      <c r="K413" s="297">
        <f t="shared" si="245"/>
        <v>3.51</v>
      </c>
      <c r="L413" s="297">
        <f t="shared" si="245"/>
        <v>0</v>
      </c>
      <c r="M413" s="297">
        <f t="shared" si="245"/>
        <v>1.59</v>
      </c>
      <c r="N413" s="297">
        <f t="shared" si="245"/>
        <v>0</v>
      </c>
      <c r="O413" s="297">
        <f t="shared" si="245"/>
        <v>0</v>
      </c>
      <c r="P413" s="297">
        <f t="shared" si="245"/>
        <v>0</v>
      </c>
      <c r="Q413" s="297">
        <f t="shared" si="245"/>
        <v>1197.63</v>
      </c>
      <c r="R413" s="297">
        <f t="shared" si="245"/>
        <v>40.44</v>
      </c>
      <c r="S413" s="297">
        <f t="shared" si="245"/>
        <v>24</v>
      </c>
      <c r="T413" s="297">
        <f t="shared" si="245"/>
        <v>64.44</v>
      </c>
      <c r="U413" s="297">
        <f t="shared" si="245"/>
        <v>0</v>
      </c>
      <c r="V413" s="297">
        <f t="shared" si="245"/>
        <v>386.89</v>
      </c>
      <c r="W413" s="297">
        <f t="shared" si="245"/>
        <v>1500</v>
      </c>
      <c r="X413" s="297">
        <f t="shared" si="245"/>
        <v>961.71</v>
      </c>
      <c r="Y413" s="297">
        <f t="shared" si="245"/>
        <v>0</v>
      </c>
      <c r="Z413" s="297">
        <f t="shared" si="245"/>
        <v>0</v>
      </c>
      <c r="AA413" s="297">
        <f t="shared" si="245"/>
        <v>0</v>
      </c>
      <c r="AB413" s="297">
        <f t="shared" si="245"/>
        <v>0</v>
      </c>
      <c r="AC413" s="297">
        <f t="shared" si="245"/>
        <v>0</v>
      </c>
      <c r="AD413" s="297">
        <f t="shared" si="245"/>
        <v>10</v>
      </c>
      <c r="AE413" s="297">
        <f t="shared" si="245"/>
        <v>37447.1</v>
      </c>
      <c r="AF413" s="297">
        <f t="shared" si="245"/>
        <v>0</v>
      </c>
      <c r="AG413" s="297">
        <f t="shared" si="245"/>
        <v>0</v>
      </c>
      <c r="AH413" s="297">
        <f t="shared" si="245"/>
        <v>0</v>
      </c>
      <c r="AI413" s="297">
        <f t="shared" si="245"/>
        <v>40305.7</v>
      </c>
      <c r="AJ413" s="297">
        <f t="shared" si="245"/>
        <v>0</v>
      </c>
      <c r="AK413" s="297">
        <f t="shared" si="245"/>
        <v>170</v>
      </c>
      <c r="AL413" s="297">
        <f t="shared" si="245"/>
        <v>41737.77</v>
      </c>
      <c r="AM413" s="297">
        <f t="shared" si="245"/>
        <v>0</v>
      </c>
      <c r="AN413" s="297">
        <f t="shared" si="245"/>
        <v>0</v>
      </c>
      <c r="AO413" s="297">
        <f t="shared" si="245"/>
        <v>0</v>
      </c>
      <c r="AP413" s="297">
        <f t="shared" si="245"/>
        <v>41737.77</v>
      </c>
    </row>
    <row r="414" ht="14" customHeight="1" spans="1:42">
      <c r="A414" s="339"/>
      <c r="B414" s="296"/>
      <c r="C414" s="126" t="s">
        <v>905</v>
      </c>
      <c r="D414" s="297">
        <f>SUM(D415:D422)</f>
        <v>846.6</v>
      </c>
      <c r="E414" s="297">
        <f t="shared" ref="E414:AP414" si="246">SUM(E415:E422)</f>
        <v>457.43</v>
      </c>
      <c r="F414" s="297">
        <f t="shared" si="246"/>
        <v>0</v>
      </c>
      <c r="G414" s="297">
        <f t="shared" si="246"/>
        <v>124.97</v>
      </c>
      <c r="H414" s="297">
        <f t="shared" si="246"/>
        <v>0</v>
      </c>
      <c r="I414" s="297">
        <f t="shared" si="246"/>
        <v>38.86</v>
      </c>
      <c r="J414" s="297">
        <f t="shared" si="246"/>
        <v>0.03</v>
      </c>
      <c r="K414" s="297">
        <f t="shared" si="246"/>
        <v>1.86</v>
      </c>
      <c r="L414" s="297">
        <f t="shared" si="246"/>
        <v>0</v>
      </c>
      <c r="M414" s="297">
        <f t="shared" si="246"/>
        <v>1.59</v>
      </c>
      <c r="N414" s="297">
        <f t="shared" si="246"/>
        <v>0</v>
      </c>
      <c r="O414" s="297">
        <f t="shared" si="246"/>
        <v>0</v>
      </c>
      <c r="P414" s="297">
        <f t="shared" si="246"/>
        <v>0</v>
      </c>
      <c r="Q414" s="297">
        <f t="shared" si="246"/>
        <v>624.74</v>
      </c>
      <c r="R414" s="297">
        <f t="shared" si="246"/>
        <v>13.86</v>
      </c>
      <c r="S414" s="297">
        <f t="shared" si="246"/>
        <v>8</v>
      </c>
      <c r="T414" s="297">
        <f t="shared" si="246"/>
        <v>21.86</v>
      </c>
      <c r="U414" s="297">
        <f t="shared" si="246"/>
        <v>0</v>
      </c>
      <c r="V414" s="297">
        <f t="shared" si="246"/>
        <v>0</v>
      </c>
      <c r="W414" s="297">
        <f t="shared" si="246"/>
        <v>0</v>
      </c>
      <c r="X414" s="297">
        <f t="shared" si="246"/>
        <v>20</v>
      </c>
      <c r="Y414" s="297">
        <f t="shared" si="246"/>
        <v>0</v>
      </c>
      <c r="Z414" s="297">
        <f t="shared" si="246"/>
        <v>0</v>
      </c>
      <c r="AA414" s="297">
        <f t="shared" si="246"/>
        <v>0</v>
      </c>
      <c r="AB414" s="297">
        <f t="shared" si="246"/>
        <v>0</v>
      </c>
      <c r="AC414" s="297">
        <f t="shared" si="246"/>
        <v>0</v>
      </c>
      <c r="AD414" s="297">
        <f t="shared" si="246"/>
        <v>10</v>
      </c>
      <c r="AE414" s="297">
        <f t="shared" si="246"/>
        <v>0</v>
      </c>
      <c r="AF414" s="297">
        <f t="shared" si="246"/>
        <v>0</v>
      </c>
      <c r="AG414" s="297">
        <f t="shared" si="246"/>
        <v>0</v>
      </c>
      <c r="AH414" s="297">
        <f t="shared" si="246"/>
        <v>0</v>
      </c>
      <c r="AI414" s="297">
        <f t="shared" si="246"/>
        <v>30</v>
      </c>
      <c r="AJ414" s="297">
        <f t="shared" si="246"/>
        <v>0</v>
      </c>
      <c r="AK414" s="297">
        <f t="shared" si="246"/>
        <v>170</v>
      </c>
      <c r="AL414" s="297">
        <f t="shared" si="246"/>
        <v>846.6</v>
      </c>
      <c r="AM414" s="297">
        <f t="shared" si="246"/>
        <v>0</v>
      </c>
      <c r="AN414" s="297">
        <f t="shared" si="246"/>
        <v>0</v>
      </c>
      <c r="AO414" s="297">
        <f t="shared" si="246"/>
        <v>0</v>
      </c>
      <c r="AP414" s="297">
        <f t="shared" si="246"/>
        <v>846.6</v>
      </c>
    </row>
    <row r="415" ht="14" customHeight="1" spans="1:42">
      <c r="A415" s="339"/>
      <c r="B415" s="296"/>
      <c r="C415" s="126" t="s">
        <v>453</v>
      </c>
      <c r="D415" s="297">
        <f t="shared" ref="D415:D422" si="247">Q415+T415+AI415+AJ415+AK415</f>
        <v>776.6</v>
      </c>
      <c r="E415" s="298">
        <v>457.43</v>
      </c>
      <c r="F415" s="298"/>
      <c r="G415" s="298">
        <v>124.97</v>
      </c>
      <c r="H415" s="298"/>
      <c r="I415" s="298">
        <v>38.86</v>
      </c>
      <c r="J415" s="298">
        <v>0.03</v>
      </c>
      <c r="K415" s="298">
        <v>1.86</v>
      </c>
      <c r="L415" s="298"/>
      <c r="M415" s="298">
        <v>1.59</v>
      </c>
      <c r="N415" s="298"/>
      <c r="O415" s="298"/>
      <c r="P415" s="298"/>
      <c r="Q415" s="316">
        <f t="shared" si="220"/>
        <v>624.74</v>
      </c>
      <c r="R415" s="298">
        <v>13.86</v>
      </c>
      <c r="S415" s="298">
        <v>8</v>
      </c>
      <c r="T415" s="316">
        <f t="shared" si="221"/>
        <v>21.86</v>
      </c>
      <c r="U415" s="298"/>
      <c r="V415" s="298"/>
      <c r="W415" s="298"/>
      <c r="X415" s="298">
        <v>20</v>
      </c>
      <c r="Y415" s="298"/>
      <c r="Z415" s="298"/>
      <c r="AA415" s="298"/>
      <c r="AB415" s="298"/>
      <c r="AC415" s="298"/>
      <c r="AD415" s="298">
        <v>10</v>
      </c>
      <c r="AE415" s="298"/>
      <c r="AF415" s="298"/>
      <c r="AG415" s="298"/>
      <c r="AH415" s="298"/>
      <c r="AI415" s="316">
        <f t="shared" si="222"/>
        <v>30</v>
      </c>
      <c r="AJ415" s="316"/>
      <c r="AK415" s="298">
        <v>100</v>
      </c>
      <c r="AL415" s="297">
        <f t="shared" si="223"/>
        <v>776.6</v>
      </c>
      <c r="AM415" s="332"/>
      <c r="AN415" s="332"/>
      <c r="AO415" s="332"/>
      <c r="AP415" s="332">
        <f t="shared" si="233"/>
        <v>776.6</v>
      </c>
    </row>
    <row r="416" ht="14" customHeight="1" spans="1:42">
      <c r="A416" s="339"/>
      <c r="B416" s="296"/>
      <c r="C416" s="126" t="s">
        <v>906</v>
      </c>
      <c r="D416" s="297">
        <f t="shared" si="247"/>
        <v>70</v>
      </c>
      <c r="E416" s="298"/>
      <c r="F416" s="298"/>
      <c r="G416" s="298"/>
      <c r="H416" s="298"/>
      <c r="I416" s="298"/>
      <c r="J416" s="298"/>
      <c r="K416" s="298"/>
      <c r="L416" s="298"/>
      <c r="M416" s="298"/>
      <c r="N416" s="298"/>
      <c r="O416" s="298"/>
      <c r="P416" s="298"/>
      <c r="Q416" s="316">
        <f t="shared" si="220"/>
        <v>0</v>
      </c>
      <c r="R416" s="298"/>
      <c r="S416" s="298"/>
      <c r="T416" s="316">
        <f t="shared" si="221"/>
        <v>0</v>
      </c>
      <c r="U416" s="298"/>
      <c r="V416" s="298"/>
      <c r="W416" s="298"/>
      <c r="X416" s="298"/>
      <c r="Y416" s="298"/>
      <c r="Z416" s="298"/>
      <c r="AA416" s="298"/>
      <c r="AB416" s="298"/>
      <c r="AC416" s="298"/>
      <c r="AD416" s="298"/>
      <c r="AE416" s="298"/>
      <c r="AF416" s="298"/>
      <c r="AG416" s="298"/>
      <c r="AH416" s="298"/>
      <c r="AI416" s="316">
        <f t="shared" si="222"/>
        <v>0</v>
      </c>
      <c r="AJ416" s="316"/>
      <c r="AK416" s="298">
        <v>70</v>
      </c>
      <c r="AL416" s="297">
        <f t="shared" si="223"/>
        <v>70</v>
      </c>
      <c r="AM416" s="332"/>
      <c r="AN416" s="332"/>
      <c r="AO416" s="332"/>
      <c r="AP416" s="332">
        <f t="shared" si="233"/>
        <v>70</v>
      </c>
    </row>
    <row r="417" ht="14" customHeight="1" spans="1:42">
      <c r="A417" s="339"/>
      <c r="B417" s="296"/>
      <c r="C417" s="126" t="s">
        <v>907</v>
      </c>
      <c r="D417" s="297">
        <f t="shared" si="247"/>
        <v>0</v>
      </c>
      <c r="E417" s="298"/>
      <c r="F417" s="298"/>
      <c r="G417" s="298"/>
      <c r="H417" s="298"/>
      <c r="I417" s="298"/>
      <c r="J417" s="298"/>
      <c r="K417" s="298"/>
      <c r="L417" s="298"/>
      <c r="M417" s="298"/>
      <c r="N417" s="298"/>
      <c r="O417" s="298"/>
      <c r="P417" s="298"/>
      <c r="Q417" s="316">
        <f t="shared" si="220"/>
        <v>0</v>
      </c>
      <c r="R417" s="298"/>
      <c r="S417" s="298"/>
      <c r="T417" s="316">
        <f t="shared" si="221"/>
        <v>0</v>
      </c>
      <c r="U417" s="298"/>
      <c r="V417" s="298"/>
      <c r="W417" s="298"/>
      <c r="X417" s="298"/>
      <c r="Y417" s="298"/>
      <c r="Z417" s="298"/>
      <c r="AA417" s="298"/>
      <c r="AB417" s="298"/>
      <c r="AC417" s="298"/>
      <c r="AD417" s="298"/>
      <c r="AE417" s="298"/>
      <c r="AF417" s="298"/>
      <c r="AG417" s="298"/>
      <c r="AH417" s="298"/>
      <c r="AI417" s="316">
        <f t="shared" si="222"/>
        <v>0</v>
      </c>
      <c r="AJ417" s="316"/>
      <c r="AK417" s="298"/>
      <c r="AL417" s="297">
        <f t="shared" si="223"/>
        <v>0</v>
      </c>
      <c r="AM417" s="332"/>
      <c r="AN417" s="332"/>
      <c r="AO417" s="332"/>
      <c r="AP417" s="332">
        <f t="shared" si="233"/>
        <v>0</v>
      </c>
    </row>
    <row r="418" ht="14" customHeight="1" spans="1:42">
      <c r="A418" s="339"/>
      <c r="B418" s="296"/>
      <c r="C418" s="126" t="s">
        <v>908</v>
      </c>
      <c r="D418" s="297">
        <f t="shared" si="247"/>
        <v>0</v>
      </c>
      <c r="E418" s="298"/>
      <c r="F418" s="298"/>
      <c r="G418" s="298"/>
      <c r="H418" s="298"/>
      <c r="I418" s="298"/>
      <c r="J418" s="298"/>
      <c r="K418" s="298"/>
      <c r="L418" s="298"/>
      <c r="M418" s="298"/>
      <c r="N418" s="298"/>
      <c r="O418" s="298"/>
      <c r="P418" s="298"/>
      <c r="Q418" s="316">
        <f t="shared" si="220"/>
        <v>0</v>
      </c>
      <c r="R418" s="298"/>
      <c r="S418" s="298"/>
      <c r="T418" s="316">
        <f t="shared" si="221"/>
        <v>0</v>
      </c>
      <c r="U418" s="298"/>
      <c r="V418" s="298"/>
      <c r="W418" s="298"/>
      <c r="X418" s="298"/>
      <c r="Y418" s="298"/>
      <c r="Z418" s="298"/>
      <c r="AA418" s="298"/>
      <c r="AB418" s="298"/>
      <c r="AC418" s="298"/>
      <c r="AD418" s="298"/>
      <c r="AE418" s="298"/>
      <c r="AF418" s="298"/>
      <c r="AG418" s="298"/>
      <c r="AH418" s="298"/>
      <c r="AI418" s="316">
        <f t="shared" si="222"/>
        <v>0</v>
      </c>
      <c r="AJ418" s="316"/>
      <c r="AK418" s="298"/>
      <c r="AL418" s="297">
        <f t="shared" si="223"/>
        <v>0</v>
      </c>
      <c r="AM418" s="332"/>
      <c r="AN418" s="332"/>
      <c r="AO418" s="332"/>
      <c r="AP418" s="332">
        <f t="shared" si="233"/>
        <v>0</v>
      </c>
    </row>
    <row r="419" ht="14" customHeight="1" spans="1:42">
      <c r="A419" s="339"/>
      <c r="B419" s="296"/>
      <c r="C419" s="126" t="s">
        <v>909</v>
      </c>
      <c r="D419" s="297">
        <f t="shared" si="247"/>
        <v>0</v>
      </c>
      <c r="E419" s="298"/>
      <c r="F419" s="298"/>
      <c r="G419" s="298"/>
      <c r="H419" s="298"/>
      <c r="I419" s="298"/>
      <c r="J419" s="298"/>
      <c r="K419" s="298"/>
      <c r="L419" s="298"/>
      <c r="M419" s="298"/>
      <c r="N419" s="298"/>
      <c r="O419" s="298"/>
      <c r="P419" s="298"/>
      <c r="Q419" s="316">
        <f t="shared" si="220"/>
        <v>0</v>
      </c>
      <c r="R419" s="298"/>
      <c r="S419" s="298"/>
      <c r="T419" s="316">
        <f t="shared" si="221"/>
        <v>0</v>
      </c>
      <c r="U419" s="298"/>
      <c r="V419" s="298"/>
      <c r="W419" s="298"/>
      <c r="X419" s="298"/>
      <c r="Y419" s="298"/>
      <c r="Z419" s="298"/>
      <c r="AA419" s="298"/>
      <c r="AB419" s="298"/>
      <c r="AC419" s="298"/>
      <c r="AD419" s="298"/>
      <c r="AE419" s="298"/>
      <c r="AF419" s="298"/>
      <c r="AG419" s="298"/>
      <c r="AH419" s="298"/>
      <c r="AI419" s="316">
        <f t="shared" si="222"/>
        <v>0</v>
      </c>
      <c r="AJ419" s="316"/>
      <c r="AK419" s="298"/>
      <c r="AL419" s="297">
        <f t="shared" si="223"/>
        <v>0</v>
      </c>
      <c r="AM419" s="332"/>
      <c r="AN419" s="332"/>
      <c r="AO419" s="332"/>
      <c r="AP419" s="332">
        <f t="shared" si="233"/>
        <v>0</v>
      </c>
    </row>
    <row r="420" ht="14" customHeight="1" spans="1:42">
      <c r="A420" s="339"/>
      <c r="B420" s="296"/>
      <c r="C420" s="126" t="s">
        <v>910</v>
      </c>
      <c r="D420" s="297">
        <f t="shared" si="247"/>
        <v>0</v>
      </c>
      <c r="E420" s="298"/>
      <c r="F420" s="298"/>
      <c r="G420" s="298"/>
      <c r="H420" s="298"/>
      <c r="I420" s="298"/>
      <c r="J420" s="298"/>
      <c r="K420" s="298"/>
      <c r="L420" s="298"/>
      <c r="M420" s="298"/>
      <c r="N420" s="298"/>
      <c r="O420" s="298"/>
      <c r="P420" s="298"/>
      <c r="Q420" s="316">
        <f t="shared" si="220"/>
        <v>0</v>
      </c>
      <c r="R420" s="298"/>
      <c r="S420" s="298"/>
      <c r="T420" s="316">
        <f t="shared" si="221"/>
        <v>0</v>
      </c>
      <c r="U420" s="298"/>
      <c r="V420" s="298"/>
      <c r="W420" s="298"/>
      <c r="X420" s="298"/>
      <c r="Y420" s="298"/>
      <c r="Z420" s="298"/>
      <c r="AA420" s="298"/>
      <c r="AB420" s="298"/>
      <c r="AC420" s="298"/>
      <c r="AD420" s="298"/>
      <c r="AE420" s="298"/>
      <c r="AF420" s="298"/>
      <c r="AG420" s="298"/>
      <c r="AH420" s="298"/>
      <c r="AI420" s="316">
        <f t="shared" si="222"/>
        <v>0</v>
      </c>
      <c r="AJ420" s="316"/>
      <c r="AK420" s="298"/>
      <c r="AL420" s="297">
        <f t="shared" si="223"/>
        <v>0</v>
      </c>
      <c r="AM420" s="332"/>
      <c r="AN420" s="332"/>
      <c r="AO420" s="332"/>
      <c r="AP420" s="332">
        <f t="shared" si="233"/>
        <v>0</v>
      </c>
    </row>
    <row r="421" ht="14" customHeight="1" spans="1:42">
      <c r="A421" s="339"/>
      <c r="B421" s="296"/>
      <c r="C421" s="126" t="s">
        <v>911</v>
      </c>
      <c r="D421" s="297">
        <f t="shared" si="247"/>
        <v>0</v>
      </c>
      <c r="E421" s="298"/>
      <c r="F421" s="298"/>
      <c r="G421" s="298"/>
      <c r="H421" s="298"/>
      <c r="I421" s="298"/>
      <c r="J421" s="298"/>
      <c r="K421" s="298"/>
      <c r="L421" s="298"/>
      <c r="M421" s="298"/>
      <c r="N421" s="298"/>
      <c r="O421" s="298"/>
      <c r="P421" s="298"/>
      <c r="Q421" s="316">
        <f t="shared" si="220"/>
        <v>0</v>
      </c>
      <c r="R421" s="298"/>
      <c r="S421" s="298"/>
      <c r="T421" s="316">
        <f t="shared" si="221"/>
        <v>0</v>
      </c>
      <c r="U421" s="298"/>
      <c r="V421" s="298"/>
      <c r="W421" s="298"/>
      <c r="X421" s="298"/>
      <c r="Y421" s="298"/>
      <c r="Z421" s="298"/>
      <c r="AA421" s="298"/>
      <c r="AB421" s="298"/>
      <c r="AC421" s="298"/>
      <c r="AD421" s="298"/>
      <c r="AE421" s="298"/>
      <c r="AF421" s="298"/>
      <c r="AG421" s="298"/>
      <c r="AH421" s="298"/>
      <c r="AI421" s="316">
        <f t="shared" si="222"/>
        <v>0</v>
      </c>
      <c r="AJ421" s="316"/>
      <c r="AK421" s="298"/>
      <c r="AL421" s="297">
        <f t="shared" si="223"/>
        <v>0</v>
      </c>
      <c r="AM421" s="332"/>
      <c r="AN421" s="332"/>
      <c r="AO421" s="332"/>
      <c r="AP421" s="332">
        <f t="shared" si="233"/>
        <v>0</v>
      </c>
    </row>
    <row r="422" ht="14" customHeight="1" spans="1:42">
      <c r="A422" s="339"/>
      <c r="B422" s="296"/>
      <c r="C422" s="126" t="s">
        <v>912</v>
      </c>
      <c r="D422" s="297">
        <f t="shared" si="247"/>
        <v>0</v>
      </c>
      <c r="E422" s="298"/>
      <c r="F422" s="298"/>
      <c r="G422" s="298"/>
      <c r="H422" s="298"/>
      <c r="I422" s="298"/>
      <c r="J422" s="298"/>
      <c r="K422" s="298"/>
      <c r="L422" s="298"/>
      <c r="M422" s="298"/>
      <c r="N422" s="298"/>
      <c r="O422" s="298"/>
      <c r="P422" s="298"/>
      <c r="Q422" s="316">
        <f t="shared" si="220"/>
        <v>0</v>
      </c>
      <c r="R422" s="298"/>
      <c r="S422" s="298"/>
      <c r="T422" s="316">
        <f t="shared" si="221"/>
        <v>0</v>
      </c>
      <c r="U422" s="298"/>
      <c r="V422" s="298"/>
      <c r="W422" s="298"/>
      <c r="X422" s="298"/>
      <c r="Y422" s="298"/>
      <c r="Z422" s="298"/>
      <c r="AA422" s="298"/>
      <c r="AB422" s="298"/>
      <c r="AC422" s="298"/>
      <c r="AD422" s="298"/>
      <c r="AE422" s="298"/>
      <c r="AF422" s="298"/>
      <c r="AG422" s="298"/>
      <c r="AH422" s="298"/>
      <c r="AI422" s="316">
        <f t="shared" si="222"/>
        <v>0</v>
      </c>
      <c r="AJ422" s="316"/>
      <c r="AK422" s="298"/>
      <c r="AL422" s="297">
        <f t="shared" si="223"/>
        <v>0</v>
      </c>
      <c r="AM422" s="332"/>
      <c r="AN422" s="332"/>
      <c r="AO422" s="332"/>
      <c r="AP422" s="332">
        <f t="shared" si="233"/>
        <v>0</v>
      </c>
    </row>
    <row r="423" ht="14" customHeight="1" spans="1:42">
      <c r="A423" s="339"/>
      <c r="B423" s="296"/>
      <c r="C423" s="126" t="s">
        <v>913</v>
      </c>
      <c r="D423" s="297">
        <f>SUM(D424)</f>
        <v>901.86</v>
      </c>
      <c r="E423" s="297">
        <f t="shared" ref="E423:AP423" si="248">SUM(E424)</f>
        <v>63.8</v>
      </c>
      <c r="F423" s="297">
        <f t="shared" si="248"/>
        <v>0</v>
      </c>
      <c r="G423" s="297">
        <f t="shared" si="248"/>
        <v>12.5</v>
      </c>
      <c r="H423" s="297">
        <f t="shared" si="248"/>
        <v>0</v>
      </c>
      <c r="I423" s="297">
        <f t="shared" si="248"/>
        <v>3.84</v>
      </c>
      <c r="J423" s="297">
        <f t="shared" si="248"/>
        <v>0</v>
      </c>
      <c r="K423" s="297">
        <f t="shared" si="248"/>
        <v>0.18</v>
      </c>
      <c r="L423" s="297">
        <f t="shared" si="248"/>
        <v>0</v>
      </c>
      <c r="M423" s="297">
        <f t="shared" si="248"/>
        <v>0</v>
      </c>
      <c r="N423" s="297">
        <f t="shared" si="248"/>
        <v>0</v>
      </c>
      <c r="O423" s="297">
        <f t="shared" si="248"/>
        <v>0</v>
      </c>
      <c r="P423" s="297">
        <f t="shared" si="248"/>
        <v>0</v>
      </c>
      <c r="Q423" s="297">
        <f t="shared" si="248"/>
        <v>80.32</v>
      </c>
      <c r="R423" s="297">
        <f t="shared" si="248"/>
        <v>7.54</v>
      </c>
      <c r="S423" s="297">
        <f t="shared" si="248"/>
        <v>14</v>
      </c>
      <c r="T423" s="297">
        <f t="shared" si="248"/>
        <v>21.54</v>
      </c>
      <c r="U423" s="297">
        <f t="shared" si="248"/>
        <v>0</v>
      </c>
      <c r="V423" s="297">
        <f t="shared" si="248"/>
        <v>0</v>
      </c>
      <c r="W423" s="297">
        <f t="shared" si="248"/>
        <v>0</v>
      </c>
      <c r="X423" s="297">
        <f t="shared" si="248"/>
        <v>800</v>
      </c>
      <c r="Y423" s="297">
        <f t="shared" si="248"/>
        <v>0</v>
      </c>
      <c r="Z423" s="297">
        <f t="shared" si="248"/>
        <v>0</v>
      </c>
      <c r="AA423" s="297">
        <f t="shared" si="248"/>
        <v>0</v>
      </c>
      <c r="AB423" s="297">
        <f t="shared" si="248"/>
        <v>0</v>
      </c>
      <c r="AC423" s="297">
        <f t="shared" si="248"/>
        <v>0</v>
      </c>
      <c r="AD423" s="297">
        <f t="shared" si="248"/>
        <v>0</v>
      </c>
      <c r="AE423" s="297">
        <f t="shared" si="248"/>
        <v>0</v>
      </c>
      <c r="AF423" s="297">
        <f t="shared" si="248"/>
        <v>0</v>
      </c>
      <c r="AG423" s="297">
        <f t="shared" si="248"/>
        <v>0</v>
      </c>
      <c r="AH423" s="297">
        <f t="shared" si="248"/>
        <v>0</v>
      </c>
      <c r="AI423" s="297">
        <f t="shared" si="248"/>
        <v>800</v>
      </c>
      <c r="AJ423" s="297">
        <f t="shared" si="248"/>
        <v>0</v>
      </c>
      <c r="AK423" s="297">
        <f t="shared" si="248"/>
        <v>0</v>
      </c>
      <c r="AL423" s="297">
        <f t="shared" si="248"/>
        <v>901.86</v>
      </c>
      <c r="AM423" s="297">
        <f t="shared" si="248"/>
        <v>0</v>
      </c>
      <c r="AN423" s="297">
        <f t="shared" si="248"/>
        <v>0</v>
      </c>
      <c r="AO423" s="297">
        <f t="shared" si="248"/>
        <v>0</v>
      </c>
      <c r="AP423" s="297">
        <f t="shared" si="248"/>
        <v>901.86</v>
      </c>
    </row>
    <row r="424" ht="14" customHeight="1" spans="1:42">
      <c r="A424" s="339"/>
      <c r="B424" s="296"/>
      <c r="C424" s="126" t="s">
        <v>914</v>
      </c>
      <c r="D424" s="297">
        <f t="shared" ref="D424:D427" si="249">Q424+T424+AI424+AJ424+AK424</f>
        <v>901.86</v>
      </c>
      <c r="E424" s="298">
        <v>63.8</v>
      </c>
      <c r="F424" s="298"/>
      <c r="G424" s="298">
        <v>12.5</v>
      </c>
      <c r="H424" s="298"/>
      <c r="I424" s="298">
        <v>3.84</v>
      </c>
      <c r="J424" s="298"/>
      <c r="K424" s="298">
        <v>0.18</v>
      </c>
      <c r="L424" s="298"/>
      <c r="M424" s="298"/>
      <c r="N424" s="298"/>
      <c r="O424" s="298"/>
      <c r="P424" s="298"/>
      <c r="Q424" s="316">
        <f t="shared" si="220"/>
        <v>80.32</v>
      </c>
      <c r="R424" s="298">
        <v>7.54</v>
      </c>
      <c r="S424" s="298">
        <v>14</v>
      </c>
      <c r="T424" s="316">
        <f t="shared" si="221"/>
        <v>21.54</v>
      </c>
      <c r="U424" s="298"/>
      <c r="V424" s="298"/>
      <c r="W424" s="298"/>
      <c r="X424" s="298">
        <v>800</v>
      </c>
      <c r="Y424" s="298"/>
      <c r="Z424" s="298"/>
      <c r="AA424" s="298"/>
      <c r="AB424" s="298"/>
      <c r="AC424" s="298"/>
      <c r="AD424" s="298"/>
      <c r="AE424" s="298"/>
      <c r="AF424" s="298"/>
      <c r="AG424" s="298"/>
      <c r="AH424" s="298"/>
      <c r="AI424" s="316">
        <f t="shared" si="222"/>
        <v>800</v>
      </c>
      <c r="AJ424" s="316"/>
      <c r="AK424" s="298"/>
      <c r="AL424" s="297">
        <f t="shared" si="223"/>
        <v>901.86</v>
      </c>
      <c r="AM424" s="332"/>
      <c r="AN424" s="332"/>
      <c r="AO424" s="332"/>
      <c r="AP424" s="332">
        <f t="shared" si="233"/>
        <v>901.86</v>
      </c>
    </row>
    <row r="425" ht="14" customHeight="1" spans="1:42">
      <c r="A425" s="339"/>
      <c r="B425" s="296"/>
      <c r="C425" s="126" t="s">
        <v>915</v>
      </c>
      <c r="D425" s="297">
        <f>SUM(D426:D427)</f>
        <v>37357.76</v>
      </c>
      <c r="E425" s="297">
        <f t="shared" ref="E425:AP425" si="250">SUM(E426:E427)</f>
        <v>0</v>
      </c>
      <c r="F425" s="297">
        <f t="shared" si="250"/>
        <v>0</v>
      </c>
      <c r="G425" s="297">
        <f t="shared" si="250"/>
        <v>0</v>
      </c>
      <c r="H425" s="297">
        <f t="shared" si="250"/>
        <v>0</v>
      </c>
      <c r="I425" s="297">
        <f t="shared" si="250"/>
        <v>0</v>
      </c>
      <c r="J425" s="297">
        <f t="shared" si="250"/>
        <v>0</v>
      </c>
      <c r="K425" s="297">
        <f t="shared" si="250"/>
        <v>0</v>
      </c>
      <c r="L425" s="297">
        <f t="shared" si="250"/>
        <v>0</v>
      </c>
      <c r="M425" s="297">
        <f t="shared" si="250"/>
        <v>0</v>
      </c>
      <c r="N425" s="297">
        <f t="shared" si="250"/>
        <v>0</v>
      </c>
      <c r="O425" s="297">
        <f t="shared" si="250"/>
        <v>0</v>
      </c>
      <c r="P425" s="297">
        <f t="shared" si="250"/>
        <v>0</v>
      </c>
      <c r="Q425" s="297">
        <f t="shared" si="250"/>
        <v>0</v>
      </c>
      <c r="R425" s="297">
        <f t="shared" si="250"/>
        <v>0</v>
      </c>
      <c r="S425" s="297">
        <f t="shared" si="250"/>
        <v>0</v>
      </c>
      <c r="T425" s="297">
        <f t="shared" si="250"/>
        <v>0</v>
      </c>
      <c r="U425" s="297">
        <f t="shared" si="250"/>
        <v>0</v>
      </c>
      <c r="V425" s="297">
        <f t="shared" si="250"/>
        <v>0</v>
      </c>
      <c r="W425" s="297">
        <f t="shared" si="250"/>
        <v>0</v>
      </c>
      <c r="X425" s="297">
        <f t="shared" si="250"/>
        <v>0</v>
      </c>
      <c r="Y425" s="297">
        <f t="shared" si="250"/>
        <v>0</v>
      </c>
      <c r="Z425" s="297">
        <f t="shared" si="250"/>
        <v>0</v>
      </c>
      <c r="AA425" s="297">
        <f t="shared" si="250"/>
        <v>0</v>
      </c>
      <c r="AB425" s="297">
        <f t="shared" si="250"/>
        <v>0</v>
      </c>
      <c r="AC425" s="297">
        <f t="shared" si="250"/>
        <v>0</v>
      </c>
      <c r="AD425" s="297">
        <f t="shared" si="250"/>
        <v>0</v>
      </c>
      <c r="AE425" s="297">
        <f t="shared" si="250"/>
        <v>37357.76</v>
      </c>
      <c r="AF425" s="297">
        <f t="shared" si="250"/>
        <v>0</v>
      </c>
      <c r="AG425" s="297">
        <f t="shared" si="250"/>
        <v>0</v>
      </c>
      <c r="AH425" s="297">
        <f t="shared" si="250"/>
        <v>0</v>
      </c>
      <c r="AI425" s="297">
        <f t="shared" si="250"/>
        <v>37357.76</v>
      </c>
      <c r="AJ425" s="297">
        <f t="shared" si="250"/>
        <v>0</v>
      </c>
      <c r="AK425" s="297">
        <f t="shared" si="250"/>
        <v>0</v>
      </c>
      <c r="AL425" s="297">
        <f t="shared" si="250"/>
        <v>37357.76</v>
      </c>
      <c r="AM425" s="297">
        <f t="shared" si="250"/>
        <v>0</v>
      </c>
      <c r="AN425" s="297">
        <f t="shared" si="250"/>
        <v>0</v>
      </c>
      <c r="AO425" s="297">
        <f t="shared" si="250"/>
        <v>0</v>
      </c>
      <c r="AP425" s="297">
        <f t="shared" si="250"/>
        <v>37357.76</v>
      </c>
    </row>
    <row r="426" ht="14" customHeight="1" spans="1:42">
      <c r="A426" s="339"/>
      <c r="B426" s="296"/>
      <c r="C426" s="126" t="s">
        <v>916</v>
      </c>
      <c r="D426" s="297">
        <f t="shared" si="249"/>
        <v>32972.76</v>
      </c>
      <c r="E426" s="298"/>
      <c r="F426" s="298"/>
      <c r="G426" s="298"/>
      <c r="H426" s="298"/>
      <c r="I426" s="298"/>
      <c r="J426" s="298"/>
      <c r="K426" s="298"/>
      <c r="L426" s="298"/>
      <c r="M426" s="298"/>
      <c r="N426" s="298"/>
      <c r="O426" s="298"/>
      <c r="P426" s="298"/>
      <c r="Q426" s="316">
        <f t="shared" si="220"/>
        <v>0</v>
      </c>
      <c r="R426" s="298"/>
      <c r="S426" s="298"/>
      <c r="T426" s="316">
        <f t="shared" si="221"/>
        <v>0</v>
      </c>
      <c r="U426" s="298"/>
      <c r="V426" s="298"/>
      <c r="W426" s="298"/>
      <c r="X426" s="298"/>
      <c r="Y426" s="298"/>
      <c r="Z426" s="298"/>
      <c r="AA426" s="298"/>
      <c r="AB426" s="298"/>
      <c r="AC426" s="298"/>
      <c r="AD426" s="298"/>
      <c r="AE426" s="298">
        <v>32972.76</v>
      </c>
      <c r="AF426" s="298"/>
      <c r="AG426" s="298"/>
      <c r="AH426" s="298"/>
      <c r="AI426" s="316">
        <f t="shared" si="222"/>
        <v>32972.76</v>
      </c>
      <c r="AJ426" s="316"/>
      <c r="AK426" s="298"/>
      <c r="AL426" s="297">
        <f t="shared" si="223"/>
        <v>32972.76</v>
      </c>
      <c r="AM426" s="332"/>
      <c r="AN426" s="332"/>
      <c r="AO426" s="332"/>
      <c r="AP426" s="332">
        <f t="shared" si="233"/>
        <v>32972.76</v>
      </c>
    </row>
    <row r="427" ht="14" customHeight="1" spans="1:42">
      <c r="A427" s="339"/>
      <c r="B427" s="296"/>
      <c r="C427" s="126" t="s">
        <v>917</v>
      </c>
      <c r="D427" s="297">
        <f t="shared" si="249"/>
        <v>4385</v>
      </c>
      <c r="E427" s="298"/>
      <c r="F427" s="298"/>
      <c r="G427" s="298"/>
      <c r="H427" s="298"/>
      <c r="I427" s="298"/>
      <c r="J427" s="298"/>
      <c r="K427" s="298"/>
      <c r="L427" s="298"/>
      <c r="M427" s="298"/>
      <c r="N427" s="298"/>
      <c r="O427" s="298"/>
      <c r="P427" s="298"/>
      <c r="Q427" s="316">
        <f t="shared" si="220"/>
        <v>0</v>
      </c>
      <c r="R427" s="298"/>
      <c r="S427" s="298"/>
      <c r="T427" s="316">
        <f t="shared" si="221"/>
        <v>0</v>
      </c>
      <c r="U427" s="298"/>
      <c r="V427" s="298"/>
      <c r="W427" s="298"/>
      <c r="X427" s="298"/>
      <c r="Y427" s="298"/>
      <c r="Z427" s="298"/>
      <c r="AA427" s="298"/>
      <c r="AB427" s="298"/>
      <c r="AC427" s="298"/>
      <c r="AD427" s="298"/>
      <c r="AE427" s="298">
        <v>4385</v>
      </c>
      <c r="AF427" s="298"/>
      <c r="AG427" s="298"/>
      <c r="AH427" s="298"/>
      <c r="AI427" s="316">
        <f t="shared" si="222"/>
        <v>4385</v>
      </c>
      <c r="AJ427" s="316"/>
      <c r="AK427" s="298"/>
      <c r="AL427" s="297">
        <f t="shared" si="223"/>
        <v>4385</v>
      </c>
      <c r="AM427" s="332"/>
      <c r="AN427" s="332"/>
      <c r="AO427" s="332"/>
      <c r="AP427" s="332">
        <f t="shared" si="233"/>
        <v>4385</v>
      </c>
    </row>
    <row r="428" ht="14" customHeight="1" spans="1:42">
      <c r="A428" s="339"/>
      <c r="B428" s="296"/>
      <c r="C428" s="126" t="s">
        <v>918</v>
      </c>
      <c r="D428" s="297">
        <f>SUM(D429)</f>
        <v>2631.55</v>
      </c>
      <c r="E428" s="297">
        <f t="shared" ref="E428:AP428" si="251">SUM(E429)</f>
        <v>362.26</v>
      </c>
      <c r="F428" s="297">
        <f t="shared" si="251"/>
        <v>0</v>
      </c>
      <c r="G428" s="297">
        <f t="shared" si="251"/>
        <v>97.86</v>
      </c>
      <c r="H428" s="297">
        <f t="shared" si="251"/>
        <v>0</v>
      </c>
      <c r="I428" s="297">
        <f t="shared" si="251"/>
        <v>30.46</v>
      </c>
      <c r="J428" s="297">
        <f t="shared" si="251"/>
        <v>0.52</v>
      </c>
      <c r="K428" s="297">
        <f t="shared" si="251"/>
        <v>1.47</v>
      </c>
      <c r="L428" s="297">
        <f t="shared" si="251"/>
        <v>0</v>
      </c>
      <c r="M428" s="297">
        <f t="shared" si="251"/>
        <v>0</v>
      </c>
      <c r="N428" s="297">
        <f t="shared" si="251"/>
        <v>0</v>
      </c>
      <c r="O428" s="297">
        <f t="shared" si="251"/>
        <v>0</v>
      </c>
      <c r="P428" s="297">
        <f t="shared" si="251"/>
        <v>0</v>
      </c>
      <c r="Q428" s="297">
        <f t="shared" si="251"/>
        <v>492.57</v>
      </c>
      <c r="R428" s="297">
        <f t="shared" si="251"/>
        <v>19.04</v>
      </c>
      <c r="S428" s="297">
        <f t="shared" si="251"/>
        <v>2</v>
      </c>
      <c r="T428" s="297">
        <f t="shared" si="251"/>
        <v>21.04</v>
      </c>
      <c r="U428" s="297">
        <f t="shared" si="251"/>
        <v>0</v>
      </c>
      <c r="V428" s="297">
        <f t="shared" si="251"/>
        <v>386.89</v>
      </c>
      <c r="W428" s="297">
        <f t="shared" si="251"/>
        <v>1500</v>
      </c>
      <c r="X428" s="297">
        <f t="shared" si="251"/>
        <v>141.71</v>
      </c>
      <c r="Y428" s="297">
        <f t="shared" si="251"/>
        <v>0</v>
      </c>
      <c r="Z428" s="297">
        <f t="shared" si="251"/>
        <v>0</v>
      </c>
      <c r="AA428" s="297">
        <f t="shared" si="251"/>
        <v>0</v>
      </c>
      <c r="AB428" s="297">
        <f t="shared" si="251"/>
        <v>0</v>
      </c>
      <c r="AC428" s="297">
        <f t="shared" si="251"/>
        <v>0</v>
      </c>
      <c r="AD428" s="297">
        <f t="shared" si="251"/>
        <v>0</v>
      </c>
      <c r="AE428" s="297">
        <f t="shared" si="251"/>
        <v>89.34</v>
      </c>
      <c r="AF428" s="297">
        <f t="shared" si="251"/>
        <v>0</v>
      </c>
      <c r="AG428" s="297">
        <f t="shared" si="251"/>
        <v>0</v>
      </c>
      <c r="AH428" s="297">
        <f t="shared" si="251"/>
        <v>0</v>
      </c>
      <c r="AI428" s="297">
        <f t="shared" si="251"/>
        <v>2117.94</v>
      </c>
      <c r="AJ428" s="297">
        <f t="shared" si="251"/>
        <v>0</v>
      </c>
      <c r="AK428" s="297">
        <f t="shared" si="251"/>
        <v>0</v>
      </c>
      <c r="AL428" s="297">
        <f t="shared" si="251"/>
        <v>2631.55</v>
      </c>
      <c r="AM428" s="297">
        <f t="shared" si="251"/>
        <v>0</v>
      </c>
      <c r="AN428" s="297">
        <f t="shared" si="251"/>
        <v>0</v>
      </c>
      <c r="AO428" s="297">
        <f t="shared" si="251"/>
        <v>0</v>
      </c>
      <c r="AP428" s="297">
        <f t="shared" si="251"/>
        <v>2631.55</v>
      </c>
    </row>
    <row r="429" ht="14" customHeight="1" spans="1:42">
      <c r="A429" s="339"/>
      <c r="B429" s="296"/>
      <c r="C429" s="126" t="s">
        <v>919</v>
      </c>
      <c r="D429" s="297">
        <f>Q429+T429+AI429+AJ429+AK429</f>
        <v>2631.55</v>
      </c>
      <c r="E429" s="298">
        <v>362.26</v>
      </c>
      <c r="F429" s="298"/>
      <c r="G429" s="298">
        <v>97.86</v>
      </c>
      <c r="H429" s="298"/>
      <c r="I429" s="298">
        <v>30.46</v>
      </c>
      <c r="J429" s="298">
        <v>0.52</v>
      </c>
      <c r="K429" s="298">
        <v>1.47</v>
      </c>
      <c r="L429" s="298"/>
      <c r="M429" s="298"/>
      <c r="N429" s="298"/>
      <c r="O429" s="298"/>
      <c r="P429" s="298"/>
      <c r="Q429" s="316">
        <f t="shared" si="220"/>
        <v>492.57</v>
      </c>
      <c r="R429" s="298">
        <v>19.04</v>
      </c>
      <c r="S429" s="298">
        <v>2</v>
      </c>
      <c r="T429" s="316">
        <f t="shared" si="221"/>
        <v>21.04</v>
      </c>
      <c r="U429" s="298"/>
      <c r="V429" s="298">
        <v>386.89</v>
      </c>
      <c r="W429" s="298">
        <v>1500</v>
      </c>
      <c r="X429" s="298">
        <v>141.71</v>
      </c>
      <c r="Y429" s="298"/>
      <c r="Z429" s="298"/>
      <c r="AA429" s="298"/>
      <c r="AB429" s="298"/>
      <c r="AC429" s="298"/>
      <c r="AD429" s="298"/>
      <c r="AE429" s="298">
        <v>89.34</v>
      </c>
      <c r="AF429" s="298"/>
      <c r="AG429" s="298"/>
      <c r="AH429" s="298"/>
      <c r="AI429" s="316">
        <f t="shared" si="222"/>
        <v>2117.94</v>
      </c>
      <c r="AJ429" s="316"/>
      <c r="AK429" s="298"/>
      <c r="AL429" s="297">
        <f t="shared" si="223"/>
        <v>2631.55</v>
      </c>
      <c r="AM429" s="332"/>
      <c r="AN429" s="332"/>
      <c r="AO429" s="332"/>
      <c r="AP429" s="332">
        <f t="shared" si="233"/>
        <v>2631.55</v>
      </c>
    </row>
    <row r="430" ht="14" customHeight="1" spans="1:42">
      <c r="A430" s="339"/>
      <c r="B430" s="296"/>
      <c r="C430" s="126" t="s">
        <v>920</v>
      </c>
      <c r="D430" s="297">
        <f>SUM(D431)</f>
        <v>0</v>
      </c>
      <c r="E430" s="297">
        <f t="shared" ref="E430:AP430" si="252">SUM(E431)</f>
        <v>0</v>
      </c>
      <c r="F430" s="297">
        <f t="shared" si="252"/>
        <v>0</v>
      </c>
      <c r="G430" s="297">
        <f t="shared" si="252"/>
        <v>0</v>
      </c>
      <c r="H430" s="297">
        <f t="shared" si="252"/>
        <v>0</v>
      </c>
      <c r="I430" s="297">
        <f t="shared" si="252"/>
        <v>0</v>
      </c>
      <c r="J430" s="297">
        <f t="shared" si="252"/>
        <v>0</v>
      </c>
      <c r="K430" s="297">
        <f t="shared" si="252"/>
        <v>0</v>
      </c>
      <c r="L430" s="297">
        <f t="shared" si="252"/>
        <v>0</v>
      </c>
      <c r="M430" s="297">
        <f t="shared" si="252"/>
        <v>0</v>
      </c>
      <c r="N430" s="297">
        <f t="shared" si="252"/>
        <v>0</v>
      </c>
      <c r="O430" s="297">
        <f t="shared" si="252"/>
        <v>0</v>
      </c>
      <c r="P430" s="297">
        <f t="shared" si="252"/>
        <v>0</v>
      </c>
      <c r="Q430" s="297">
        <f t="shared" si="252"/>
        <v>0</v>
      </c>
      <c r="R430" s="297">
        <f t="shared" si="252"/>
        <v>0</v>
      </c>
      <c r="S430" s="297">
        <f t="shared" si="252"/>
        <v>0</v>
      </c>
      <c r="T430" s="297">
        <f t="shared" si="252"/>
        <v>0</v>
      </c>
      <c r="U430" s="297">
        <f t="shared" si="252"/>
        <v>0</v>
      </c>
      <c r="V430" s="297">
        <f t="shared" si="252"/>
        <v>0</v>
      </c>
      <c r="W430" s="297">
        <f t="shared" si="252"/>
        <v>0</v>
      </c>
      <c r="X430" s="297">
        <f t="shared" si="252"/>
        <v>0</v>
      </c>
      <c r="Y430" s="297">
        <f t="shared" si="252"/>
        <v>0</v>
      </c>
      <c r="Z430" s="297">
        <f t="shared" si="252"/>
        <v>0</v>
      </c>
      <c r="AA430" s="297">
        <f t="shared" si="252"/>
        <v>0</v>
      </c>
      <c r="AB430" s="297">
        <f t="shared" si="252"/>
        <v>0</v>
      </c>
      <c r="AC430" s="297">
        <f t="shared" si="252"/>
        <v>0</v>
      </c>
      <c r="AD430" s="297">
        <f t="shared" si="252"/>
        <v>0</v>
      </c>
      <c r="AE430" s="297">
        <f t="shared" si="252"/>
        <v>0</v>
      </c>
      <c r="AF430" s="297">
        <f t="shared" si="252"/>
        <v>0</v>
      </c>
      <c r="AG430" s="297">
        <f t="shared" si="252"/>
        <v>0</v>
      </c>
      <c r="AH430" s="297">
        <f t="shared" si="252"/>
        <v>0</v>
      </c>
      <c r="AI430" s="297">
        <f t="shared" si="252"/>
        <v>0</v>
      </c>
      <c r="AJ430" s="297">
        <f t="shared" si="252"/>
        <v>0</v>
      </c>
      <c r="AK430" s="297">
        <f t="shared" si="252"/>
        <v>0</v>
      </c>
      <c r="AL430" s="297">
        <f t="shared" si="252"/>
        <v>0</v>
      </c>
      <c r="AM430" s="297">
        <f t="shared" si="252"/>
        <v>0</v>
      </c>
      <c r="AN430" s="297">
        <f t="shared" si="252"/>
        <v>0</v>
      </c>
      <c r="AO430" s="297">
        <f t="shared" si="252"/>
        <v>0</v>
      </c>
      <c r="AP430" s="297">
        <f t="shared" si="252"/>
        <v>0</v>
      </c>
    </row>
    <row r="431" ht="14" customHeight="1" spans="1:42">
      <c r="A431" s="339"/>
      <c r="B431" s="296"/>
      <c r="C431" s="126" t="s">
        <v>921</v>
      </c>
      <c r="D431" s="297">
        <f>Q431+T431+AI431+AJ431+AK431</f>
        <v>0</v>
      </c>
      <c r="E431" s="298"/>
      <c r="F431" s="298"/>
      <c r="G431" s="298"/>
      <c r="H431" s="298"/>
      <c r="I431" s="298"/>
      <c r="J431" s="298"/>
      <c r="K431" s="298"/>
      <c r="L431" s="298"/>
      <c r="M431" s="298"/>
      <c r="N431" s="298"/>
      <c r="O431" s="298"/>
      <c r="P431" s="298"/>
      <c r="Q431" s="316">
        <f t="shared" si="220"/>
        <v>0</v>
      </c>
      <c r="R431" s="298"/>
      <c r="S431" s="298"/>
      <c r="T431" s="316">
        <f t="shared" si="221"/>
        <v>0</v>
      </c>
      <c r="U431" s="298"/>
      <c r="V431" s="298"/>
      <c r="W431" s="298"/>
      <c r="X431" s="298"/>
      <c r="Y431" s="298"/>
      <c r="Z431" s="298"/>
      <c r="AA431" s="298"/>
      <c r="AB431" s="298"/>
      <c r="AC431" s="298"/>
      <c r="AD431" s="298"/>
      <c r="AE431" s="298"/>
      <c r="AF431" s="298"/>
      <c r="AG431" s="298"/>
      <c r="AH431" s="298"/>
      <c r="AI431" s="316">
        <f t="shared" si="222"/>
        <v>0</v>
      </c>
      <c r="AJ431" s="316"/>
      <c r="AK431" s="298"/>
      <c r="AL431" s="297">
        <f t="shared" si="223"/>
        <v>0</v>
      </c>
      <c r="AM431" s="332"/>
      <c r="AN431" s="332"/>
      <c r="AO431" s="332"/>
      <c r="AP431" s="332">
        <f t="shared" si="233"/>
        <v>0</v>
      </c>
    </row>
    <row r="432" ht="14" customHeight="1" spans="1:42">
      <c r="A432" s="339"/>
      <c r="B432" s="296"/>
      <c r="C432" s="126" t="s">
        <v>922</v>
      </c>
      <c r="D432" s="297">
        <f>D433+D454+D472+D492+D501+D507+D513+D520</f>
        <v>19196.46</v>
      </c>
      <c r="E432" s="297">
        <f t="shared" ref="E432:AP432" si="253">E433+E454+E472+E492+E501+E507+E513+E520</f>
        <v>1808.29</v>
      </c>
      <c r="F432" s="297">
        <f t="shared" si="253"/>
        <v>0</v>
      </c>
      <c r="G432" s="297">
        <f t="shared" si="253"/>
        <v>363.29</v>
      </c>
      <c r="H432" s="297">
        <f t="shared" si="253"/>
        <v>0</v>
      </c>
      <c r="I432" s="297">
        <f t="shared" si="253"/>
        <v>113.66</v>
      </c>
      <c r="J432" s="297">
        <f t="shared" si="253"/>
        <v>1.74</v>
      </c>
      <c r="K432" s="297">
        <f t="shared" si="253"/>
        <v>5.38</v>
      </c>
      <c r="L432" s="297">
        <f t="shared" si="253"/>
        <v>0</v>
      </c>
      <c r="M432" s="297">
        <f t="shared" si="253"/>
        <v>8.61</v>
      </c>
      <c r="N432" s="297">
        <f t="shared" si="253"/>
        <v>0</v>
      </c>
      <c r="O432" s="297">
        <f t="shared" si="253"/>
        <v>0</v>
      </c>
      <c r="P432" s="297">
        <f t="shared" si="253"/>
        <v>0</v>
      </c>
      <c r="Q432" s="297">
        <f t="shared" si="253"/>
        <v>2300.97</v>
      </c>
      <c r="R432" s="297">
        <f t="shared" si="253"/>
        <v>136.72</v>
      </c>
      <c r="S432" s="297">
        <f t="shared" si="253"/>
        <v>34</v>
      </c>
      <c r="T432" s="297">
        <f t="shared" si="253"/>
        <v>170.72</v>
      </c>
      <c r="U432" s="297">
        <f t="shared" si="253"/>
        <v>0</v>
      </c>
      <c r="V432" s="297">
        <f t="shared" si="253"/>
        <v>1262.63</v>
      </c>
      <c r="W432" s="297">
        <f t="shared" si="253"/>
        <v>90</v>
      </c>
      <c r="X432" s="297">
        <f t="shared" si="253"/>
        <v>1373.47</v>
      </c>
      <c r="Y432" s="297">
        <f t="shared" si="253"/>
        <v>8391.23</v>
      </c>
      <c r="Z432" s="297">
        <f t="shared" si="253"/>
        <v>0</v>
      </c>
      <c r="AA432" s="297">
        <f t="shared" si="253"/>
        <v>0</v>
      </c>
      <c r="AB432" s="297">
        <f t="shared" si="253"/>
        <v>0</v>
      </c>
      <c r="AC432" s="297">
        <f t="shared" si="253"/>
        <v>0</v>
      </c>
      <c r="AD432" s="297">
        <f t="shared" si="253"/>
        <v>1549.1</v>
      </c>
      <c r="AE432" s="297">
        <f t="shared" si="253"/>
        <v>3161.9</v>
      </c>
      <c r="AF432" s="297">
        <f t="shared" si="253"/>
        <v>0</v>
      </c>
      <c r="AG432" s="297">
        <f t="shared" si="253"/>
        <v>0</v>
      </c>
      <c r="AH432" s="297">
        <f t="shared" si="253"/>
        <v>478.94</v>
      </c>
      <c r="AI432" s="297">
        <f t="shared" si="253"/>
        <v>16307.27</v>
      </c>
      <c r="AJ432" s="297">
        <f t="shared" si="253"/>
        <v>0</v>
      </c>
      <c r="AK432" s="297">
        <f t="shared" si="253"/>
        <v>417.5</v>
      </c>
      <c r="AL432" s="297">
        <f t="shared" si="253"/>
        <v>19196.46</v>
      </c>
      <c r="AM432" s="297">
        <f t="shared" si="253"/>
        <v>5222.82</v>
      </c>
      <c r="AN432" s="297">
        <f t="shared" si="253"/>
        <v>8153.98</v>
      </c>
      <c r="AO432" s="297">
        <f t="shared" si="253"/>
        <v>6547.36</v>
      </c>
      <c r="AP432" s="297">
        <f t="shared" si="253"/>
        <v>39120.62</v>
      </c>
    </row>
    <row r="433" ht="14" customHeight="1" spans="1:42">
      <c r="A433" s="339"/>
      <c r="B433" s="296"/>
      <c r="C433" s="126" t="s">
        <v>923</v>
      </c>
      <c r="D433" s="297">
        <f>SUM(D434:D453)</f>
        <v>9199.83</v>
      </c>
      <c r="E433" s="297">
        <f t="shared" ref="E433:AP433" si="254">SUM(E434:E453)</f>
        <v>969</v>
      </c>
      <c r="F433" s="297">
        <f t="shared" si="254"/>
        <v>0</v>
      </c>
      <c r="G433" s="297">
        <f t="shared" si="254"/>
        <v>182.75</v>
      </c>
      <c r="H433" s="297">
        <f t="shared" si="254"/>
        <v>0</v>
      </c>
      <c r="I433" s="297">
        <f t="shared" si="254"/>
        <v>57.16</v>
      </c>
      <c r="J433" s="297">
        <f t="shared" si="254"/>
        <v>0.83</v>
      </c>
      <c r="K433" s="297">
        <f t="shared" si="254"/>
        <v>2.72</v>
      </c>
      <c r="L433" s="297">
        <f t="shared" si="254"/>
        <v>0</v>
      </c>
      <c r="M433" s="297">
        <f t="shared" si="254"/>
        <v>5.15</v>
      </c>
      <c r="N433" s="297">
        <f t="shared" si="254"/>
        <v>0</v>
      </c>
      <c r="O433" s="297">
        <f t="shared" si="254"/>
        <v>0</v>
      </c>
      <c r="P433" s="297">
        <f t="shared" si="254"/>
        <v>0</v>
      </c>
      <c r="Q433" s="297">
        <f t="shared" si="254"/>
        <v>1217.61</v>
      </c>
      <c r="R433" s="297">
        <f t="shared" si="254"/>
        <v>69.92</v>
      </c>
      <c r="S433" s="297">
        <f t="shared" si="254"/>
        <v>8</v>
      </c>
      <c r="T433" s="297">
        <f t="shared" si="254"/>
        <v>77.92</v>
      </c>
      <c r="U433" s="297">
        <f t="shared" si="254"/>
        <v>0</v>
      </c>
      <c r="V433" s="297">
        <f t="shared" si="254"/>
        <v>811.22</v>
      </c>
      <c r="W433" s="297">
        <f t="shared" si="254"/>
        <v>0</v>
      </c>
      <c r="X433" s="297">
        <f t="shared" si="254"/>
        <v>187.08</v>
      </c>
      <c r="Y433" s="297">
        <f t="shared" si="254"/>
        <v>6775.4</v>
      </c>
      <c r="Z433" s="297">
        <f t="shared" si="254"/>
        <v>0</v>
      </c>
      <c r="AA433" s="297">
        <f t="shared" si="254"/>
        <v>0</v>
      </c>
      <c r="AB433" s="297">
        <f t="shared" si="254"/>
        <v>0</v>
      </c>
      <c r="AC433" s="297">
        <f t="shared" si="254"/>
        <v>0</v>
      </c>
      <c r="AD433" s="297">
        <f t="shared" si="254"/>
        <v>0</v>
      </c>
      <c r="AE433" s="297">
        <f t="shared" si="254"/>
        <v>127.6</v>
      </c>
      <c r="AF433" s="297">
        <f t="shared" si="254"/>
        <v>0</v>
      </c>
      <c r="AG433" s="297">
        <f t="shared" si="254"/>
        <v>0</v>
      </c>
      <c r="AH433" s="297">
        <f t="shared" si="254"/>
        <v>0</v>
      </c>
      <c r="AI433" s="297">
        <f t="shared" si="254"/>
        <v>7901.3</v>
      </c>
      <c r="AJ433" s="297">
        <f t="shared" si="254"/>
        <v>0</v>
      </c>
      <c r="AK433" s="297">
        <f t="shared" si="254"/>
        <v>3</v>
      </c>
      <c r="AL433" s="297">
        <f t="shared" si="254"/>
        <v>9199.83</v>
      </c>
      <c r="AM433" s="297">
        <f t="shared" si="254"/>
        <v>421.82</v>
      </c>
      <c r="AN433" s="297">
        <f t="shared" si="254"/>
        <v>2876.39</v>
      </c>
      <c r="AO433" s="297">
        <f t="shared" si="254"/>
        <v>456.13</v>
      </c>
      <c r="AP433" s="297">
        <f t="shared" si="254"/>
        <v>12954.17</v>
      </c>
    </row>
    <row r="434" ht="14" customHeight="1" spans="1:42">
      <c r="A434" s="339"/>
      <c r="B434" s="296"/>
      <c r="C434" s="126" t="s">
        <v>453</v>
      </c>
      <c r="D434" s="297">
        <f t="shared" ref="D434:D453" si="255">Q434+T434+AI434+AJ434+AK434</f>
        <v>1464.21</v>
      </c>
      <c r="E434" s="298">
        <v>969</v>
      </c>
      <c r="F434" s="298"/>
      <c r="G434" s="298">
        <v>182.75</v>
      </c>
      <c r="H434" s="298"/>
      <c r="I434" s="298">
        <v>57.16</v>
      </c>
      <c r="J434" s="298">
        <v>0.83</v>
      </c>
      <c r="K434" s="298">
        <v>2.72</v>
      </c>
      <c r="L434" s="298"/>
      <c r="M434" s="298">
        <v>5.15</v>
      </c>
      <c r="N434" s="298"/>
      <c r="O434" s="298"/>
      <c r="P434" s="298"/>
      <c r="Q434" s="316">
        <f t="shared" ref="Q434:Q500" si="256">SUM(E434:P434)</f>
        <v>1217.61</v>
      </c>
      <c r="R434" s="298">
        <v>69.92</v>
      </c>
      <c r="S434" s="298">
        <v>8</v>
      </c>
      <c r="T434" s="316">
        <f t="shared" ref="T434:T500" si="257">SUM(R434:S434)</f>
        <v>77.92</v>
      </c>
      <c r="U434" s="298"/>
      <c r="V434" s="298">
        <v>156.68</v>
      </c>
      <c r="W434" s="298"/>
      <c r="X434" s="298">
        <v>2</v>
      </c>
      <c r="Y434" s="298"/>
      <c r="Z434" s="298"/>
      <c r="AA434" s="298"/>
      <c r="AB434" s="298"/>
      <c r="AC434" s="298"/>
      <c r="AD434" s="298"/>
      <c r="AE434" s="298">
        <v>10</v>
      </c>
      <c r="AF434" s="298"/>
      <c r="AG434" s="298"/>
      <c r="AH434" s="298"/>
      <c r="AI434" s="316">
        <f t="shared" ref="AI434:AI500" si="258">SUM(V434:AH434)</f>
        <v>168.68</v>
      </c>
      <c r="AJ434" s="316"/>
      <c r="AK434" s="298"/>
      <c r="AL434" s="297">
        <f t="shared" ref="AL434:AL500" si="259">Q434+T434+U434+AI434+AJ434+AK434</f>
        <v>1464.21</v>
      </c>
      <c r="AM434" s="341"/>
      <c r="AN434" s="342"/>
      <c r="AO434" s="342"/>
      <c r="AP434" s="332">
        <f t="shared" si="233"/>
        <v>1464.21</v>
      </c>
    </row>
    <row r="435" ht="14" customHeight="1" spans="1:42">
      <c r="A435" s="339"/>
      <c r="B435" s="296"/>
      <c r="C435" s="126" t="s">
        <v>924</v>
      </c>
      <c r="D435" s="297">
        <f t="shared" si="255"/>
        <v>0</v>
      </c>
      <c r="E435" s="298"/>
      <c r="F435" s="298"/>
      <c r="G435" s="298"/>
      <c r="H435" s="298"/>
      <c r="I435" s="298"/>
      <c r="J435" s="298"/>
      <c r="K435" s="298"/>
      <c r="L435" s="298"/>
      <c r="M435" s="298"/>
      <c r="N435" s="298"/>
      <c r="O435" s="298"/>
      <c r="P435" s="298"/>
      <c r="Q435" s="316">
        <f t="shared" si="256"/>
        <v>0</v>
      </c>
      <c r="R435" s="298"/>
      <c r="S435" s="298"/>
      <c r="T435" s="316">
        <f t="shared" si="257"/>
        <v>0</v>
      </c>
      <c r="U435" s="298"/>
      <c r="V435" s="298"/>
      <c r="W435" s="298"/>
      <c r="X435" s="298"/>
      <c r="Y435" s="298"/>
      <c r="Z435" s="298"/>
      <c r="AA435" s="298"/>
      <c r="AB435" s="298"/>
      <c r="AC435" s="298"/>
      <c r="AD435" s="298"/>
      <c r="AE435" s="298"/>
      <c r="AF435" s="298"/>
      <c r="AG435" s="298"/>
      <c r="AH435" s="298"/>
      <c r="AI435" s="316">
        <f t="shared" si="258"/>
        <v>0</v>
      </c>
      <c r="AJ435" s="316"/>
      <c r="AK435" s="298"/>
      <c r="AL435" s="297">
        <f t="shared" si="259"/>
        <v>0</v>
      </c>
      <c r="AM435" s="341"/>
      <c r="AN435" s="342"/>
      <c r="AO435" s="342"/>
      <c r="AP435" s="332">
        <f t="shared" si="233"/>
        <v>0</v>
      </c>
    </row>
    <row r="436" ht="14" customHeight="1" spans="1:42">
      <c r="A436" s="339"/>
      <c r="B436" s="296"/>
      <c r="C436" s="126" t="s">
        <v>925</v>
      </c>
      <c r="D436" s="297">
        <f t="shared" si="255"/>
        <v>0</v>
      </c>
      <c r="E436" s="298"/>
      <c r="F436" s="298"/>
      <c r="G436" s="298"/>
      <c r="H436" s="298"/>
      <c r="I436" s="298"/>
      <c r="J436" s="298"/>
      <c r="K436" s="298"/>
      <c r="L436" s="298"/>
      <c r="M436" s="298"/>
      <c r="N436" s="298"/>
      <c r="O436" s="298"/>
      <c r="P436" s="298"/>
      <c r="Q436" s="316">
        <f t="shared" si="256"/>
        <v>0</v>
      </c>
      <c r="R436" s="298"/>
      <c r="S436" s="298"/>
      <c r="T436" s="316">
        <f t="shared" si="257"/>
        <v>0</v>
      </c>
      <c r="U436" s="298"/>
      <c r="V436" s="298"/>
      <c r="W436" s="298"/>
      <c r="X436" s="298"/>
      <c r="Y436" s="298"/>
      <c r="Z436" s="298"/>
      <c r="AA436" s="298"/>
      <c r="AB436" s="298"/>
      <c r="AC436" s="298"/>
      <c r="AD436" s="298"/>
      <c r="AE436" s="298"/>
      <c r="AF436" s="298"/>
      <c r="AG436" s="298"/>
      <c r="AH436" s="298"/>
      <c r="AI436" s="316">
        <f t="shared" si="258"/>
        <v>0</v>
      </c>
      <c r="AJ436" s="316"/>
      <c r="AK436" s="298"/>
      <c r="AL436" s="297">
        <f t="shared" si="259"/>
        <v>0</v>
      </c>
      <c r="AM436" s="341"/>
      <c r="AN436" s="342"/>
      <c r="AO436" s="342"/>
      <c r="AP436" s="332">
        <f t="shared" si="233"/>
        <v>0</v>
      </c>
    </row>
    <row r="437" ht="14" customHeight="1" spans="1:42">
      <c r="A437" s="339"/>
      <c r="B437" s="296"/>
      <c r="C437" s="126" t="s">
        <v>926</v>
      </c>
      <c r="D437" s="297">
        <f t="shared" si="255"/>
        <v>433.76</v>
      </c>
      <c r="E437" s="298"/>
      <c r="F437" s="298"/>
      <c r="G437" s="298"/>
      <c r="H437" s="298"/>
      <c r="I437" s="298"/>
      <c r="J437" s="298"/>
      <c r="K437" s="298"/>
      <c r="L437" s="298"/>
      <c r="M437" s="298"/>
      <c r="N437" s="298"/>
      <c r="O437" s="298"/>
      <c r="P437" s="298"/>
      <c r="Q437" s="316">
        <f t="shared" si="256"/>
        <v>0</v>
      </c>
      <c r="R437" s="298"/>
      <c r="S437" s="298"/>
      <c r="T437" s="316">
        <f t="shared" si="257"/>
        <v>0</v>
      </c>
      <c r="U437" s="298"/>
      <c r="V437" s="298">
        <v>300.68</v>
      </c>
      <c r="W437" s="298"/>
      <c r="X437" s="298">
        <v>70.08</v>
      </c>
      <c r="Y437" s="298"/>
      <c r="Z437" s="298"/>
      <c r="AA437" s="298"/>
      <c r="AB437" s="298"/>
      <c r="AC437" s="298"/>
      <c r="AD437" s="298"/>
      <c r="AE437" s="298">
        <v>60</v>
      </c>
      <c r="AF437" s="298"/>
      <c r="AG437" s="298"/>
      <c r="AH437" s="298"/>
      <c r="AI437" s="316">
        <f t="shared" si="258"/>
        <v>430.76</v>
      </c>
      <c r="AJ437" s="316"/>
      <c r="AK437" s="298">
        <v>3</v>
      </c>
      <c r="AL437" s="297">
        <f t="shared" si="259"/>
        <v>433.76</v>
      </c>
      <c r="AM437" s="341"/>
      <c r="AN437" s="342">
        <v>12.62</v>
      </c>
      <c r="AO437" s="342">
        <v>20</v>
      </c>
      <c r="AP437" s="332">
        <f t="shared" si="233"/>
        <v>466.38</v>
      </c>
    </row>
    <row r="438" ht="14" customHeight="1" spans="1:42">
      <c r="A438" s="339"/>
      <c r="B438" s="296"/>
      <c r="C438" s="126" t="s">
        <v>927</v>
      </c>
      <c r="D438" s="297">
        <f t="shared" si="255"/>
        <v>0</v>
      </c>
      <c r="E438" s="298"/>
      <c r="F438" s="298"/>
      <c r="G438" s="298"/>
      <c r="H438" s="298"/>
      <c r="I438" s="298"/>
      <c r="J438" s="298"/>
      <c r="K438" s="298"/>
      <c r="L438" s="298"/>
      <c r="M438" s="298"/>
      <c r="N438" s="298"/>
      <c r="O438" s="298"/>
      <c r="P438" s="298"/>
      <c r="Q438" s="316">
        <f t="shared" si="256"/>
        <v>0</v>
      </c>
      <c r="R438" s="298"/>
      <c r="S438" s="298"/>
      <c r="T438" s="316">
        <f t="shared" si="257"/>
        <v>0</v>
      </c>
      <c r="U438" s="298"/>
      <c r="V438" s="298"/>
      <c r="W438" s="298"/>
      <c r="X438" s="298"/>
      <c r="Y438" s="298"/>
      <c r="Z438" s="298"/>
      <c r="AA438" s="298"/>
      <c r="AB438" s="298"/>
      <c r="AC438" s="298"/>
      <c r="AD438" s="298"/>
      <c r="AE438" s="298"/>
      <c r="AF438" s="298"/>
      <c r="AG438" s="298"/>
      <c r="AH438" s="298"/>
      <c r="AI438" s="316">
        <f t="shared" si="258"/>
        <v>0</v>
      </c>
      <c r="AJ438" s="316"/>
      <c r="AK438" s="298"/>
      <c r="AL438" s="297">
        <f t="shared" si="259"/>
        <v>0</v>
      </c>
      <c r="AM438" s="341"/>
      <c r="AN438" s="342">
        <v>21.77</v>
      </c>
      <c r="AO438" s="342"/>
      <c r="AP438" s="332">
        <f t="shared" si="233"/>
        <v>21.77</v>
      </c>
    </row>
    <row r="439" ht="14" customHeight="1" spans="1:42">
      <c r="A439" s="339"/>
      <c r="B439" s="296"/>
      <c r="C439" s="126" t="s">
        <v>928</v>
      </c>
      <c r="D439" s="297">
        <f t="shared" si="255"/>
        <v>39.27</v>
      </c>
      <c r="E439" s="298"/>
      <c r="F439" s="298"/>
      <c r="G439" s="298"/>
      <c r="H439" s="298"/>
      <c r="I439" s="298"/>
      <c r="J439" s="298"/>
      <c r="K439" s="298"/>
      <c r="L439" s="298"/>
      <c r="M439" s="298"/>
      <c r="N439" s="298"/>
      <c r="O439" s="298"/>
      <c r="P439" s="298"/>
      <c r="Q439" s="316">
        <f t="shared" si="256"/>
        <v>0</v>
      </c>
      <c r="R439" s="298"/>
      <c r="S439" s="298"/>
      <c r="T439" s="316">
        <f t="shared" si="257"/>
        <v>0</v>
      </c>
      <c r="U439" s="298"/>
      <c r="V439" s="298">
        <v>39.27</v>
      </c>
      <c r="W439" s="298"/>
      <c r="X439" s="298"/>
      <c r="Y439" s="298"/>
      <c r="Z439" s="298"/>
      <c r="AA439" s="298"/>
      <c r="AB439" s="298"/>
      <c r="AC439" s="298"/>
      <c r="AD439" s="298"/>
      <c r="AE439" s="298"/>
      <c r="AF439" s="298"/>
      <c r="AG439" s="298"/>
      <c r="AH439" s="298"/>
      <c r="AI439" s="316">
        <f t="shared" si="258"/>
        <v>39.27</v>
      </c>
      <c r="AJ439" s="316"/>
      <c r="AK439" s="298"/>
      <c r="AL439" s="297">
        <f t="shared" si="259"/>
        <v>39.27</v>
      </c>
      <c r="AM439" s="341"/>
      <c r="AN439" s="342"/>
      <c r="AO439" s="342"/>
      <c r="AP439" s="332">
        <f t="shared" si="233"/>
        <v>39.27</v>
      </c>
    </row>
    <row r="440" ht="14" customHeight="1" spans="1:42">
      <c r="A440" s="339"/>
      <c r="B440" s="296"/>
      <c r="C440" s="126" t="s">
        <v>929</v>
      </c>
      <c r="D440" s="297">
        <f t="shared" si="255"/>
        <v>100</v>
      </c>
      <c r="E440" s="298"/>
      <c r="F440" s="298"/>
      <c r="G440" s="298"/>
      <c r="H440" s="298"/>
      <c r="I440" s="298"/>
      <c r="J440" s="298"/>
      <c r="K440" s="298"/>
      <c r="L440" s="298"/>
      <c r="M440" s="298"/>
      <c r="N440" s="298"/>
      <c r="O440" s="298"/>
      <c r="P440" s="298"/>
      <c r="Q440" s="316">
        <f t="shared" si="256"/>
        <v>0</v>
      </c>
      <c r="R440" s="298"/>
      <c r="S440" s="298"/>
      <c r="T440" s="316">
        <f t="shared" si="257"/>
        <v>0</v>
      </c>
      <c r="U440" s="298"/>
      <c r="V440" s="298"/>
      <c r="W440" s="298"/>
      <c r="X440" s="298">
        <v>100</v>
      </c>
      <c r="Y440" s="298"/>
      <c r="Z440" s="298"/>
      <c r="AA440" s="298"/>
      <c r="AB440" s="298"/>
      <c r="AC440" s="298"/>
      <c r="AD440" s="298"/>
      <c r="AE440" s="298"/>
      <c r="AF440" s="298"/>
      <c r="AG440" s="298"/>
      <c r="AH440" s="298"/>
      <c r="AI440" s="316">
        <f t="shared" si="258"/>
        <v>100</v>
      </c>
      <c r="AJ440" s="316"/>
      <c r="AK440" s="298"/>
      <c r="AL440" s="297">
        <f t="shared" si="259"/>
        <v>100</v>
      </c>
      <c r="AM440" s="341">
        <v>257</v>
      </c>
      <c r="AN440" s="342">
        <v>183</v>
      </c>
      <c r="AO440" s="342">
        <v>102</v>
      </c>
      <c r="AP440" s="332">
        <f t="shared" si="233"/>
        <v>642</v>
      </c>
    </row>
    <row r="441" ht="14" customHeight="1" spans="1:42">
      <c r="A441" s="339"/>
      <c r="B441" s="296"/>
      <c r="C441" s="126" t="s">
        <v>930</v>
      </c>
      <c r="D441" s="297">
        <f t="shared" si="255"/>
        <v>15</v>
      </c>
      <c r="E441" s="298"/>
      <c r="F441" s="298"/>
      <c r="G441" s="298"/>
      <c r="H441" s="298"/>
      <c r="I441" s="298"/>
      <c r="J441" s="298"/>
      <c r="K441" s="298"/>
      <c r="L441" s="298"/>
      <c r="M441" s="298"/>
      <c r="N441" s="298"/>
      <c r="O441" s="298"/>
      <c r="P441" s="298"/>
      <c r="Q441" s="316">
        <f t="shared" si="256"/>
        <v>0</v>
      </c>
      <c r="R441" s="298"/>
      <c r="S441" s="298"/>
      <c r="T441" s="316">
        <f t="shared" si="257"/>
        <v>0</v>
      </c>
      <c r="U441" s="298"/>
      <c r="V441" s="298"/>
      <c r="W441" s="298"/>
      <c r="X441" s="298">
        <v>15</v>
      </c>
      <c r="Y441" s="298"/>
      <c r="Z441" s="298"/>
      <c r="AA441" s="298"/>
      <c r="AB441" s="298"/>
      <c r="AC441" s="298"/>
      <c r="AD441" s="298"/>
      <c r="AE441" s="298"/>
      <c r="AF441" s="298"/>
      <c r="AG441" s="298"/>
      <c r="AH441" s="298"/>
      <c r="AI441" s="316">
        <f t="shared" si="258"/>
        <v>15</v>
      </c>
      <c r="AJ441" s="316"/>
      <c r="AK441" s="298"/>
      <c r="AL441" s="297">
        <f t="shared" si="259"/>
        <v>15</v>
      </c>
      <c r="AM441" s="342"/>
      <c r="AN441" s="342"/>
      <c r="AO441" s="342"/>
      <c r="AP441" s="332">
        <f t="shared" si="233"/>
        <v>15</v>
      </c>
    </row>
    <row r="442" ht="14" customHeight="1" spans="1:42">
      <c r="A442" s="339"/>
      <c r="B442" s="296"/>
      <c r="C442" s="126" t="s">
        <v>931</v>
      </c>
      <c r="D442" s="297">
        <f t="shared" si="255"/>
        <v>0</v>
      </c>
      <c r="E442" s="298"/>
      <c r="F442" s="298"/>
      <c r="G442" s="298"/>
      <c r="H442" s="298"/>
      <c r="I442" s="298"/>
      <c r="J442" s="298"/>
      <c r="K442" s="298"/>
      <c r="L442" s="298"/>
      <c r="M442" s="298"/>
      <c r="N442" s="298"/>
      <c r="O442" s="298"/>
      <c r="P442" s="298"/>
      <c r="Q442" s="316">
        <f t="shared" si="256"/>
        <v>0</v>
      </c>
      <c r="R442" s="298"/>
      <c r="S442" s="298"/>
      <c r="T442" s="316">
        <f t="shared" si="257"/>
        <v>0</v>
      </c>
      <c r="U442" s="298"/>
      <c r="V442" s="298"/>
      <c r="W442" s="298"/>
      <c r="X442" s="298"/>
      <c r="Y442" s="298"/>
      <c r="Z442" s="298"/>
      <c r="AA442" s="298"/>
      <c r="AB442" s="298"/>
      <c r="AC442" s="298"/>
      <c r="AD442" s="298"/>
      <c r="AE442" s="298"/>
      <c r="AF442" s="298"/>
      <c r="AG442" s="298"/>
      <c r="AH442" s="298"/>
      <c r="AI442" s="316">
        <f t="shared" si="258"/>
        <v>0</v>
      </c>
      <c r="AJ442" s="316"/>
      <c r="AK442" s="298"/>
      <c r="AL442" s="297">
        <f t="shared" si="259"/>
        <v>0</v>
      </c>
      <c r="AM442" s="342"/>
      <c r="AN442" s="342"/>
      <c r="AO442" s="342"/>
      <c r="AP442" s="332">
        <f t="shared" si="233"/>
        <v>0</v>
      </c>
    </row>
    <row r="443" ht="14" customHeight="1" spans="1:42">
      <c r="A443" s="339"/>
      <c r="B443" s="296"/>
      <c r="C443" s="126" t="s">
        <v>932</v>
      </c>
      <c r="D443" s="297">
        <f t="shared" si="255"/>
        <v>6168.53</v>
      </c>
      <c r="E443" s="298"/>
      <c r="F443" s="298"/>
      <c r="G443" s="298"/>
      <c r="H443" s="298"/>
      <c r="I443" s="298"/>
      <c r="J443" s="298"/>
      <c r="K443" s="298"/>
      <c r="L443" s="298"/>
      <c r="M443" s="298"/>
      <c r="N443" s="298"/>
      <c r="O443" s="298"/>
      <c r="P443" s="298"/>
      <c r="Q443" s="316">
        <f t="shared" si="256"/>
        <v>0</v>
      </c>
      <c r="R443" s="298"/>
      <c r="S443" s="298"/>
      <c r="T443" s="316">
        <f t="shared" si="257"/>
        <v>0</v>
      </c>
      <c r="U443" s="298"/>
      <c r="V443" s="298"/>
      <c r="W443" s="298"/>
      <c r="X443" s="298"/>
      <c r="Y443" s="298">
        <v>6168.53</v>
      </c>
      <c r="Z443" s="298"/>
      <c r="AA443" s="298"/>
      <c r="AB443" s="298"/>
      <c r="AC443" s="298"/>
      <c r="AD443" s="298"/>
      <c r="AE443" s="298"/>
      <c r="AF443" s="298"/>
      <c r="AG443" s="298"/>
      <c r="AH443" s="298"/>
      <c r="AI443" s="316">
        <f t="shared" si="258"/>
        <v>6168.53</v>
      </c>
      <c r="AJ443" s="316"/>
      <c r="AK443" s="298"/>
      <c r="AL443" s="297">
        <f t="shared" si="259"/>
        <v>6168.53</v>
      </c>
      <c r="AM443" s="342"/>
      <c r="AN443" s="342"/>
      <c r="AO443" s="342"/>
      <c r="AP443" s="332">
        <f t="shared" si="233"/>
        <v>6168.53</v>
      </c>
    </row>
    <row r="444" ht="14" customHeight="1" spans="1:42">
      <c r="A444" s="339"/>
      <c r="B444" s="296"/>
      <c r="C444" s="126" t="s">
        <v>933</v>
      </c>
      <c r="D444" s="297">
        <f t="shared" si="255"/>
        <v>0</v>
      </c>
      <c r="E444" s="298"/>
      <c r="F444" s="298"/>
      <c r="G444" s="298"/>
      <c r="H444" s="298"/>
      <c r="I444" s="298"/>
      <c r="J444" s="298"/>
      <c r="K444" s="298"/>
      <c r="L444" s="298"/>
      <c r="M444" s="298"/>
      <c r="N444" s="298"/>
      <c r="O444" s="298"/>
      <c r="P444" s="298"/>
      <c r="Q444" s="316">
        <f t="shared" si="256"/>
        <v>0</v>
      </c>
      <c r="R444" s="298"/>
      <c r="S444" s="298"/>
      <c r="T444" s="316">
        <f t="shared" si="257"/>
        <v>0</v>
      </c>
      <c r="U444" s="298"/>
      <c r="V444" s="298"/>
      <c r="W444" s="298"/>
      <c r="X444" s="298"/>
      <c r="Y444" s="298"/>
      <c r="Z444" s="298"/>
      <c r="AA444" s="298"/>
      <c r="AB444" s="298"/>
      <c r="AC444" s="298"/>
      <c r="AD444" s="298"/>
      <c r="AE444" s="298"/>
      <c r="AF444" s="298"/>
      <c r="AG444" s="298"/>
      <c r="AH444" s="298"/>
      <c r="AI444" s="316">
        <f t="shared" si="258"/>
        <v>0</v>
      </c>
      <c r="AJ444" s="316"/>
      <c r="AK444" s="298"/>
      <c r="AL444" s="297">
        <f t="shared" si="259"/>
        <v>0</v>
      </c>
      <c r="AM444" s="342">
        <v>25</v>
      </c>
      <c r="AN444" s="342">
        <v>2644</v>
      </c>
      <c r="AO444" s="342"/>
      <c r="AP444" s="332">
        <f t="shared" si="233"/>
        <v>2669</v>
      </c>
    </row>
    <row r="445" ht="14" customHeight="1" spans="1:42">
      <c r="A445" s="339"/>
      <c r="B445" s="296"/>
      <c r="C445" s="126" t="s">
        <v>934</v>
      </c>
      <c r="D445" s="297">
        <f t="shared" si="255"/>
        <v>0</v>
      </c>
      <c r="E445" s="298"/>
      <c r="F445" s="298"/>
      <c r="G445" s="298"/>
      <c r="H445" s="298"/>
      <c r="I445" s="298"/>
      <c r="J445" s="298"/>
      <c r="K445" s="298"/>
      <c r="L445" s="298"/>
      <c r="M445" s="298"/>
      <c r="N445" s="298"/>
      <c r="O445" s="298"/>
      <c r="P445" s="298"/>
      <c r="Q445" s="316">
        <f t="shared" si="256"/>
        <v>0</v>
      </c>
      <c r="R445" s="298"/>
      <c r="S445" s="298"/>
      <c r="T445" s="316">
        <f t="shared" si="257"/>
        <v>0</v>
      </c>
      <c r="U445" s="298"/>
      <c r="V445" s="298"/>
      <c r="W445" s="298"/>
      <c r="X445" s="298"/>
      <c r="Y445" s="298"/>
      <c r="Z445" s="298"/>
      <c r="AA445" s="298"/>
      <c r="AB445" s="298"/>
      <c r="AC445" s="298"/>
      <c r="AD445" s="298"/>
      <c r="AE445" s="298"/>
      <c r="AF445" s="298"/>
      <c r="AG445" s="298"/>
      <c r="AH445" s="298"/>
      <c r="AI445" s="316">
        <f t="shared" si="258"/>
        <v>0</v>
      </c>
      <c r="AJ445" s="316"/>
      <c r="AK445" s="298"/>
      <c r="AL445" s="297">
        <f t="shared" si="259"/>
        <v>0</v>
      </c>
      <c r="AM445" s="343"/>
      <c r="AN445" s="344">
        <v>15</v>
      </c>
      <c r="AO445" s="344">
        <v>31</v>
      </c>
      <c r="AP445" s="332">
        <f t="shared" si="233"/>
        <v>46</v>
      </c>
    </row>
    <row r="446" ht="14" customHeight="1" spans="1:42">
      <c r="A446" s="339"/>
      <c r="B446" s="296"/>
      <c r="C446" s="126" t="s">
        <v>935</v>
      </c>
      <c r="D446" s="297">
        <f t="shared" si="255"/>
        <v>0</v>
      </c>
      <c r="E446" s="298"/>
      <c r="F446" s="298"/>
      <c r="G446" s="298"/>
      <c r="H446" s="298"/>
      <c r="I446" s="298"/>
      <c r="J446" s="298"/>
      <c r="K446" s="298"/>
      <c r="L446" s="298"/>
      <c r="M446" s="298"/>
      <c r="N446" s="298"/>
      <c r="O446" s="298"/>
      <c r="P446" s="298"/>
      <c r="Q446" s="316">
        <f t="shared" si="256"/>
        <v>0</v>
      </c>
      <c r="R446" s="298"/>
      <c r="S446" s="298"/>
      <c r="T446" s="316">
        <f t="shared" si="257"/>
        <v>0</v>
      </c>
      <c r="U446" s="298"/>
      <c r="V446" s="298"/>
      <c r="W446" s="298"/>
      <c r="X446" s="298"/>
      <c r="Y446" s="298"/>
      <c r="Z446" s="298"/>
      <c r="AA446" s="298"/>
      <c r="AB446" s="298"/>
      <c r="AC446" s="298"/>
      <c r="AD446" s="298"/>
      <c r="AE446" s="298"/>
      <c r="AF446" s="298"/>
      <c r="AG446" s="298"/>
      <c r="AH446" s="298"/>
      <c r="AI446" s="316">
        <f t="shared" si="258"/>
        <v>0</v>
      </c>
      <c r="AJ446" s="316"/>
      <c r="AK446" s="298"/>
      <c r="AL446" s="297">
        <f t="shared" si="259"/>
        <v>0</v>
      </c>
      <c r="AM446" s="343"/>
      <c r="AN446" s="344"/>
      <c r="AO446" s="344"/>
      <c r="AP446" s="332">
        <f t="shared" si="233"/>
        <v>0</v>
      </c>
    </row>
    <row r="447" ht="14" customHeight="1" spans="1:42">
      <c r="A447" s="339"/>
      <c r="B447" s="296"/>
      <c r="C447" s="126" t="s">
        <v>936</v>
      </c>
      <c r="D447" s="297">
        <f t="shared" si="255"/>
        <v>0</v>
      </c>
      <c r="E447" s="298"/>
      <c r="F447" s="298"/>
      <c r="G447" s="298"/>
      <c r="H447" s="298"/>
      <c r="I447" s="298"/>
      <c r="J447" s="298"/>
      <c r="K447" s="298"/>
      <c r="L447" s="298"/>
      <c r="M447" s="298"/>
      <c r="N447" s="298"/>
      <c r="O447" s="298"/>
      <c r="P447" s="298"/>
      <c r="Q447" s="316">
        <f t="shared" si="256"/>
        <v>0</v>
      </c>
      <c r="R447" s="298"/>
      <c r="S447" s="298"/>
      <c r="T447" s="316">
        <f t="shared" si="257"/>
        <v>0</v>
      </c>
      <c r="U447" s="298"/>
      <c r="V447" s="298"/>
      <c r="W447" s="298"/>
      <c r="X447" s="298"/>
      <c r="Y447" s="298"/>
      <c r="Z447" s="298"/>
      <c r="AA447" s="298"/>
      <c r="AB447" s="298"/>
      <c r="AC447" s="298"/>
      <c r="AD447" s="298"/>
      <c r="AE447" s="298"/>
      <c r="AF447" s="298"/>
      <c r="AG447" s="298"/>
      <c r="AH447" s="298"/>
      <c r="AI447" s="316">
        <f t="shared" si="258"/>
        <v>0</v>
      </c>
      <c r="AJ447" s="316"/>
      <c r="AK447" s="298"/>
      <c r="AL447" s="297">
        <f t="shared" si="259"/>
        <v>0</v>
      </c>
      <c r="AM447" s="343"/>
      <c r="AN447" s="344"/>
      <c r="AO447" s="344">
        <v>50</v>
      </c>
      <c r="AP447" s="332">
        <f t="shared" si="233"/>
        <v>50</v>
      </c>
    </row>
    <row r="448" ht="14" customHeight="1" spans="1:42">
      <c r="A448" s="339"/>
      <c r="B448" s="296"/>
      <c r="C448" s="126" t="s">
        <v>937</v>
      </c>
      <c r="D448" s="297">
        <f t="shared" si="255"/>
        <v>0</v>
      </c>
      <c r="E448" s="298"/>
      <c r="F448" s="298"/>
      <c r="G448" s="298"/>
      <c r="H448" s="298"/>
      <c r="I448" s="298"/>
      <c r="J448" s="298"/>
      <c r="K448" s="298"/>
      <c r="L448" s="298"/>
      <c r="M448" s="298"/>
      <c r="N448" s="298"/>
      <c r="O448" s="298"/>
      <c r="P448" s="298"/>
      <c r="Q448" s="316">
        <f t="shared" si="256"/>
        <v>0</v>
      </c>
      <c r="R448" s="298"/>
      <c r="S448" s="298"/>
      <c r="T448" s="316">
        <f t="shared" si="257"/>
        <v>0</v>
      </c>
      <c r="U448" s="298"/>
      <c r="V448" s="298"/>
      <c r="W448" s="298"/>
      <c r="X448" s="298"/>
      <c r="Y448" s="298"/>
      <c r="Z448" s="298"/>
      <c r="AA448" s="298"/>
      <c r="AB448" s="298"/>
      <c r="AC448" s="298"/>
      <c r="AD448" s="298"/>
      <c r="AE448" s="298"/>
      <c r="AF448" s="298"/>
      <c r="AG448" s="298"/>
      <c r="AH448" s="298"/>
      <c r="AI448" s="316">
        <f t="shared" si="258"/>
        <v>0</v>
      </c>
      <c r="AJ448" s="316"/>
      <c r="AK448" s="298"/>
      <c r="AL448" s="297">
        <f t="shared" si="259"/>
        <v>0</v>
      </c>
      <c r="AM448" s="343"/>
      <c r="AN448" s="344"/>
      <c r="AO448" s="344"/>
      <c r="AP448" s="332">
        <f t="shared" si="233"/>
        <v>0</v>
      </c>
    </row>
    <row r="449" ht="14" customHeight="1" spans="1:42">
      <c r="A449" s="339"/>
      <c r="B449" s="296"/>
      <c r="C449" s="126" t="s">
        <v>938</v>
      </c>
      <c r="D449" s="297">
        <f t="shared" si="255"/>
        <v>57.6</v>
      </c>
      <c r="E449" s="298"/>
      <c r="F449" s="298"/>
      <c r="G449" s="298"/>
      <c r="H449" s="298"/>
      <c r="I449" s="298"/>
      <c r="J449" s="298"/>
      <c r="K449" s="298"/>
      <c r="L449" s="298"/>
      <c r="M449" s="298"/>
      <c r="N449" s="298"/>
      <c r="O449" s="298"/>
      <c r="P449" s="298"/>
      <c r="Q449" s="316">
        <f t="shared" si="256"/>
        <v>0</v>
      </c>
      <c r="R449" s="298"/>
      <c r="S449" s="298"/>
      <c r="T449" s="316">
        <f t="shared" si="257"/>
        <v>0</v>
      </c>
      <c r="U449" s="298"/>
      <c r="V449" s="298"/>
      <c r="W449" s="298"/>
      <c r="X449" s="298"/>
      <c r="Y449" s="298"/>
      <c r="Z449" s="298"/>
      <c r="AA449" s="298"/>
      <c r="AB449" s="298"/>
      <c r="AC449" s="298"/>
      <c r="AD449" s="298"/>
      <c r="AE449" s="298">
        <v>57.6</v>
      </c>
      <c r="AF449" s="298"/>
      <c r="AG449" s="298"/>
      <c r="AH449" s="298"/>
      <c r="AI449" s="316">
        <f t="shared" si="258"/>
        <v>57.6</v>
      </c>
      <c r="AJ449" s="316"/>
      <c r="AK449" s="298"/>
      <c r="AL449" s="297">
        <f t="shared" si="259"/>
        <v>57.6</v>
      </c>
      <c r="AM449" s="343"/>
      <c r="AN449" s="344"/>
      <c r="AO449" s="344"/>
      <c r="AP449" s="332">
        <f t="shared" si="233"/>
        <v>57.6</v>
      </c>
    </row>
    <row r="450" ht="14" customHeight="1" spans="1:42">
      <c r="A450" s="339"/>
      <c r="B450" s="296"/>
      <c r="C450" s="126" t="s">
        <v>939</v>
      </c>
      <c r="D450" s="297">
        <f t="shared" si="255"/>
        <v>0</v>
      </c>
      <c r="E450" s="298"/>
      <c r="F450" s="298"/>
      <c r="G450" s="298"/>
      <c r="H450" s="298"/>
      <c r="I450" s="298"/>
      <c r="J450" s="298"/>
      <c r="K450" s="298"/>
      <c r="L450" s="298"/>
      <c r="M450" s="298"/>
      <c r="N450" s="298"/>
      <c r="O450" s="298"/>
      <c r="P450" s="298"/>
      <c r="Q450" s="316">
        <f t="shared" si="256"/>
        <v>0</v>
      </c>
      <c r="R450" s="298"/>
      <c r="S450" s="298"/>
      <c r="T450" s="316">
        <f t="shared" si="257"/>
        <v>0</v>
      </c>
      <c r="U450" s="298"/>
      <c r="V450" s="298"/>
      <c r="W450" s="298"/>
      <c r="X450" s="298"/>
      <c r="Y450" s="298"/>
      <c r="Z450" s="298"/>
      <c r="AA450" s="298"/>
      <c r="AB450" s="298"/>
      <c r="AC450" s="298"/>
      <c r="AD450" s="298"/>
      <c r="AE450" s="298"/>
      <c r="AF450" s="298"/>
      <c r="AG450" s="298"/>
      <c r="AH450" s="298"/>
      <c r="AI450" s="316">
        <f t="shared" si="258"/>
        <v>0</v>
      </c>
      <c r="AJ450" s="316"/>
      <c r="AK450" s="298"/>
      <c r="AL450" s="297">
        <f t="shared" si="259"/>
        <v>0</v>
      </c>
      <c r="AM450" s="343"/>
      <c r="AN450" s="344"/>
      <c r="AO450" s="344"/>
      <c r="AP450" s="332">
        <f t="shared" si="233"/>
        <v>0</v>
      </c>
    </row>
    <row r="451" ht="14" customHeight="1" spans="1:42">
      <c r="A451" s="339"/>
      <c r="B451" s="296"/>
      <c r="C451" s="126" t="s">
        <v>940</v>
      </c>
      <c r="D451" s="297">
        <f t="shared" si="255"/>
        <v>314.59</v>
      </c>
      <c r="E451" s="298"/>
      <c r="F451" s="298"/>
      <c r="G451" s="298"/>
      <c r="H451" s="298"/>
      <c r="I451" s="298"/>
      <c r="J451" s="298"/>
      <c r="K451" s="298"/>
      <c r="L451" s="298"/>
      <c r="M451" s="298"/>
      <c r="N451" s="298"/>
      <c r="O451" s="298"/>
      <c r="P451" s="298"/>
      <c r="Q451" s="316">
        <f t="shared" si="256"/>
        <v>0</v>
      </c>
      <c r="R451" s="298"/>
      <c r="S451" s="298"/>
      <c r="T451" s="316">
        <f t="shared" si="257"/>
        <v>0</v>
      </c>
      <c r="U451" s="298"/>
      <c r="V451" s="298">
        <v>314.59</v>
      </c>
      <c r="W451" s="298"/>
      <c r="X451" s="298"/>
      <c r="Y451" s="298"/>
      <c r="Z451" s="298"/>
      <c r="AA451" s="298"/>
      <c r="AB451" s="298"/>
      <c r="AC451" s="298"/>
      <c r="AD451" s="298"/>
      <c r="AE451" s="298"/>
      <c r="AF451" s="298"/>
      <c r="AG451" s="298"/>
      <c r="AH451" s="298"/>
      <c r="AI451" s="316">
        <f t="shared" si="258"/>
        <v>314.59</v>
      </c>
      <c r="AJ451" s="316"/>
      <c r="AK451" s="298"/>
      <c r="AL451" s="297">
        <f t="shared" si="259"/>
        <v>314.59</v>
      </c>
      <c r="AM451" s="343">
        <v>116.6</v>
      </c>
      <c r="AN451" s="344"/>
      <c r="AO451" s="344"/>
      <c r="AP451" s="332">
        <f t="shared" si="233"/>
        <v>431.19</v>
      </c>
    </row>
    <row r="452" ht="14" customHeight="1" spans="1:42">
      <c r="A452" s="339"/>
      <c r="B452" s="296"/>
      <c r="C452" s="126" t="s">
        <v>941</v>
      </c>
      <c r="D452" s="297">
        <f t="shared" si="255"/>
        <v>0</v>
      </c>
      <c r="E452" s="298"/>
      <c r="F452" s="298"/>
      <c r="G452" s="298"/>
      <c r="H452" s="298"/>
      <c r="I452" s="298"/>
      <c r="J452" s="298"/>
      <c r="K452" s="298"/>
      <c r="L452" s="298"/>
      <c r="M452" s="298"/>
      <c r="N452" s="298"/>
      <c r="O452" s="298"/>
      <c r="P452" s="298"/>
      <c r="Q452" s="316">
        <f t="shared" si="256"/>
        <v>0</v>
      </c>
      <c r="R452" s="298"/>
      <c r="S452" s="298"/>
      <c r="T452" s="316">
        <f t="shared" si="257"/>
        <v>0</v>
      </c>
      <c r="U452" s="298"/>
      <c r="V452" s="298"/>
      <c r="W452" s="298"/>
      <c r="X452" s="298"/>
      <c r="Y452" s="298"/>
      <c r="Z452" s="298"/>
      <c r="AA452" s="298"/>
      <c r="AB452" s="298"/>
      <c r="AC452" s="298"/>
      <c r="AD452" s="298"/>
      <c r="AE452" s="298"/>
      <c r="AF452" s="298"/>
      <c r="AG452" s="298"/>
      <c r="AH452" s="298"/>
      <c r="AI452" s="316">
        <f t="shared" si="258"/>
        <v>0</v>
      </c>
      <c r="AJ452" s="316"/>
      <c r="AK452" s="298"/>
      <c r="AL452" s="297">
        <f t="shared" si="259"/>
        <v>0</v>
      </c>
      <c r="AM452" s="344"/>
      <c r="AN452" s="344"/>
      <c r="AO452" s="344"/>
      <c r="AP452" s="332">
        <f t="shared" si="233"/>
        <v>0</v>
      </c>
    </row>
    <row r="453" ht="14" customHeight="1" spans="1:42">
      <c r="A453" s="339"/>
      <c r="B453" s="296"/>
      <c r="C453" s="126" t="s">
        <v>942</v>
      </c>
      <c r="D453" s="297">
        <f t="shared" si="255"/>
        <v>606.87</v>
      </c>
      <c r="E453" s="298"/>
      <c r="F453" s="298"/>
      <c r="G453" s="298"/>
      <c r="H453" s="298"/>
      <c r="I453" s="298"/>
      <c r="J453" s="298"/>
      <c r="K453" s="298"/>
      <c r="L453" s="298"/>
      <c r="M453" s="298"/>
      <c r="N453" s="298"/>
      <c r="O453" s="298"/>
      <c r="P453" s="298"/>
      <c r="Q453" s="316">
        <f t="shared" si="256"/>
        <v>0</v>
      </c>
      <c r="R453" s="298"/>
      <c r="S453" s="298"/>
      <c r="T453" s="316">
        <f t="shared" si="257"/>
        <v>0</v>
      </c>
      <c r="U453" s="298"/>
      <c r="V453" s="298"/>
      <c r="W453" s="298"/>
      <c r="X453" s="298"/>
      <c r="Y453" s="298">
        <v>606.87</v>
      </c>
      <c r="Z453" s="298"/>
      <c r="AA453" s="298"/>
      <c r="AB453" s="298"/>
      <c r="AC453" s="298"/>
      <c r="AD453" s="298"/>
      <c r="AE453" s="298"/>
      <c r="AF453" s="298"/>
      <c r="AG453" s="298"/>
      <c r="AH453" s="298"/>
      <c r="AI453" s="316">
        <f t="shared" si="258"/>
        <v>606.87</v>
      </c>
      <c r="AJ453" s="316"/>
      <c r="AK453" s="298"/>
      <c r="AL453" s="297">
        <f t="shared" si="259"/>
        <v>606.87</v>
      </c>
      <c r="AM453" s="343">
        <v>23.22</v>
      </c>
      <c r="AN453" s="344"/>
      <c r="AO453" s="344">
        <v>253.13</v>
      </c>
      <c r="AP453" s="332">
        <f t="shared" si="233"/>
        <v>883.22</v>
      </c>
    </row>
    <row r="454" ht="14" customHeight="1" spans="1:42">
      <c r="A454" s="339"/>
      <c r="B454" s="296"/>
      <c r="C454" s="126" t="s">
        <v>943</v>
      </c>
      <c r="D454" s="297">
        <f>SUM(D455:D471)</f>
        <v>2091.27</v>
      </c>
      <c r="E454" s="297">
        <f t="shared" ref="E454:AP454" si="260">SUM(E455:E471)</f>
        <v>488.04</v>
      </c>
      <c r="F454" s="297">
        <f t="shared" si="260"/>
        <v>0</v>
      </c>
      <c r="G454" s="297">
        <f t="shared" si="260"/>
        <v>98.26</v>
      </c>
      <c r="H454" s="297">
        <f t="shared" si="260"/>
        <v>0</v>
      </c>
      <c r="I454" s="297">
        <f t="shared" si="260"/>
        <v>30.67</v>
      </c>
      <c r="J454" s="297">
        <f t="shared" si="260"/>
        <v>0.89</v>
      </c>
      <c r="K454" s="297">
        <f t="shared" si="260"/>
        <v>1.46</v>
      </c>
      <c r="L454" s="297">
        <f t="shared" si="260"/>
        <v>0</v>
      </c>
      <c r="M454" s="297">
        <f t="shared" si="260"/>
        <v>3.46</v>
      </c>
      <c r="N454" s="297">
        <f t="shared" si="260"/>
        <v>0</v>
      </c>
      <c r="O454" s="297">
        <f t="shared" si="260"/>
        <v>0</v>
      </c>
      <c r="P454" s="297">
        <f t="shared" si="260"/>
        <v>0</v>
      </c>
      <c r="Q454" s="297">
        <f t="shared" si="260"/>
        <v>622.78</v>
      </c>
      <c r="R454" s="297">
        <f t="shared" si="260"/>
        <v>31.36</v>
      </c>
      <c r="S454" s="297">
        <f t="shared" si="260"/>
        <v>4</v>
      </c>
      <c r="T454" s="297">
        <f t="shared" si="260"/>
        <v>35.36</v>
      </c>
      <c r="U454" s="297">
        <f t="shared" si="260"/>
        <v>0</v>
      </c>
      <c r="V454" s="297">
        <f t="shared" si="260"/>
        <v>451.41</v>
      </c>
      <c r="W454" s="297">
        <f t="shared" si="260"/>
        <v>90</v>
      </c>
      <c r="X454" s="297">
        <f t="shared" si="260"/>
        <v>183.8</v>
      </c>
      <c r="Y454" s="297">
        <f t="shared" si="260"/>
        <v>34.92</v>
      </c>
      <c r="Z454" s="297">
        <f t="shared" si="260"/>
        <v>0</v>
      </c>
      <c r="AA454" s="297">
        <f t="shared" si="260"/>
        <v>0</v>
      </c>
      <c r="AB454" s="297">
        <f t="shared" si="260"/>
        <v>0</v>
      </c>
      <c r="AC454" s="297">
        <f t="shared" si="260"/>
        <v>0</v>
      </c>
      <c r="AD454" s="297">
        <f t="shared" si="260"/>
        <v>0</v>
      </c>
      <c r="AE454" s="297">
        <f t="shared" si="260"/>
        <v>540</v>
      </c>
      <c r="AF454" s="297">
        <f t="shared" si="260"/>
        <v>0</v>
      </c>
      <c r="AG454" s="297">
        <f t="shared" si="260"/>
        <v>0</v>
      </c>
      <c r="AH454" s="297">
        <f t="shared" si="260"/>
        <v>0</v>
      </c>
      <c r="AI454" s="297">
        <f t="shared" si="260"/>
        <v>1300.13</v>
      </c>
      <c r="AJ454" s="297">
        <f t="shared" si="260"/>
        <v>0</v>
      </c>
      <c r="AK454" s="297">
        <f t="shared" si="260"/>
        <v>133</v>
      </c>
      <c r="AL454" s="297">
        <f t="shared" si="260"/>
        <v>2091.27</v>
      </c>
      <c r="AM454" s="297">
        <f t="shared" si="260"/>
        <v>0</v>
      </c>
      <c r="AN454" s="297">
        <f t="shared" si="260"/>
        <v>1317.59</v>
      </c>
      <c r="AO454" s="297">
        <f t="shared" si="260"/>
        <v>1074.9</v>
      </c>
      <c r="AP454" s="297">
        <f t="shared" si="260"/>
        <v>4483.76</v>
      </c>
    </row>
    <row r="455" ht="14" customHeight="1" spans="1:42">
      <c r="A455" s="339"/>
      <c r="B455" s="296"/>
      <c r="C455" s="126" t="s">
        <v>453</v>
      </c>
      <c r="D455" s="297">
        <f t="shared" ref="D455:D471" si="261">Q455+T455+AI455+AJ455+AK455</f>
        <v>772.09</v>
      </c>
      <c r="E455" s="298">
        <v>481.99</v>
      </c>
      <c r="F455" s="298"/>
      <c r="G455" s="298">
        <v>98.26</v>
      </c>
      <c r="H455" s="298"/>
      <c r="I455" s="298">
        <v>30.67</v>
      </c>
      <c r="J455" s="298">
        <v>0.89</v>
      </c>
      <c r="K455" s="298">
        <v>1.46</v>
      </c>
      <c r="L455" s="298"/>
      <c r="M455" s="298">
        <v>3.46</v>
      </c>
      <c r="N455" s="298"/>
      <c r="O455" s="298"/>
      <c r="P455" s="298"/>
      <c r="Q455" s="316">
        <f t="shared" si="256"/>
        <v>616.73</v>
      </c>
      <c r="R455" s="298">
        <v>31.36</v>
      </c>
      <c r="S455" s="298">
        <v>4</v>
      </c>
      <c r="T455" s="316">
        <f t="shared" si="257"/>
        <v>35.36</v>
      </c>
      <c r="U455" s="298"/>
      <c r="V455" s="298"/>
      <c r="W455" s="298"/>
      <c r="X455" s="298"/>
      <c r="Y455" s="298"/>
      <c r="Z455" s="298"/>
      <c r="AA455" s="298"/>
      <c r="AB455" s="298"/>
      <c r="AC455" s="298"/>
      <c r="AD455" s="298"/>
      <c r="AE455" s="298"/>
      <c r="AF455" s="298"/>
      <c r="AG455" s="298"/>
      <c r="AH455" s="298"/>
      <c r="AI455" s="316">
        <f t="shared" si="258"/>
        <v>0</v>
      </c>
      <c r="AJ455" s="316"/>
      <c r="AK455" s="298">
        <v>120</v>
      </c>
      <c r="AL455" s="297">
        <f t="shared" si="259"/>
        <v>772.09</v>
      </c>
      <c r="AM455" s="343"/>
      <c r="AN455" s="344"/>
      <c r="AO455" s="344"/>
      <c r="AP455" s="332">
        <f t="shared" si="233"/>
        <v>772.09</v>
      </c>
    </row>
    <row r="456" ht="14" customHeight="1" spans="1:42">
      <c r="A456" s="339"/>
      <c r="B456" s="296"/>
      <c r="C456" s="126" t="s">
        <v>944</v>
      </c>
      <c r="D456" s="297">
        <f t="shared" si="261"/>
        <v>172.94</v>
      </c>
      <c r="E456" s="298"/>
      <c r="F456" s="298"/>
      <c r="G456" s="298"/>
      <c r="H456" s="298"/>
      <c r="I456" s="298"/>
      <c r="J456" s="298"/>
      <c r="K456" s="298"/>
      <c r="L456" s="298"/>
      <c r="M456" s="298"/>
      <c r="N456" s="298"/>
      <c r="O456" s="298"/>
      <c r="P456" s="298"/>
      <c r="Q456" s="316">
        <f t="shared" si="256"/>
        <v>0</v>
      </c>
      <c r="R456" s="298"/>
      <c r="S456" s="298"/>
      <c r="T456" s="316">
        <f t="shared" si="257"/>
        <v>0</v>
      </c>
      <c r="U456" s="298"/>
      <c r="V456" s="298">
        <v>172.94</v>
      </c>
      <c r="W456" s="298"/>
      <c r="X456" s="298"/>
      <c r="Y456" s="298"/>
      <c r="Z456" s="298"/>
      <c r="AA456" s="298"/>
      <c r="AB456" s="298"/>
      <c r="AC456" s="298"/>
      <c r="AD456" s="298"/>
      <c r="AE456" s="298"/>
      <c r="AF456" s="298"/>
      <c r="AG456" s="298"/>
      <c r="AH456" s="298"/>
      <c r="AI456" s="316">
        <f t="shared" si="258"/>
        <v>172.94</v>
      </c>
      <c r="AJ456" s="316"/>
      <c r="AK456" s="298"/>
      <c r="AL456" s="297">
        <f t="shared" si="259"/>
        <v>172.94</v>
      </c>
      <c r="AM456" s="343"/>
      <c r="AN456" s="344"/>
      <c r="AO456" s="344"/>
      <c r="AP456" s="332">
        <f t="shared" si="233"/>
        <v>172.94</v>
      </c>
    </row>
    <row r="457" ht="14" customHeight="1" spans="1:42">
      <c r="A457" s="339"/>
      <c r="B457" s="296"/>
      <c r="C457" s="126" t="s">
        <v>945</v>
      </c>
      <c r="D457" s="297">
        <f t="shared" si="261"/>
        <v>0</v>
      </c>
      <c r="E457" s="298"/>
      <c r="F457" s="298"/>
      <c r="G457" s="298"/>
      <c r="H457" s="298"/>
      <c r="I457" s="298"/>
      <c r="J457" s="298"/>
      <c r="K457" s="298"/>
      <c r="L457" s="298"/>
      <c r="M457" s="298"/>
      <c r="N457" s="298"/>
      <c r="O457" s="298"/>
      <c r="P457" s="298"/>
      <c r="Q457" s="316">
        <f t="shared" si="256"/>
        <v>0</v>
      </c>
      <c r="R457" s="298"/>
      <c r="S457" s="298"/>
      <c r="T457" s="316">
        <f t="shared" si="257"/>
        <v>0</v>
      </c>
      <c r="U457" s="298"/>
      <c r="V457" s="298"/>
      <c r="W457" s="298"/>
      <c r="X457" s="298"/>
      <c r="Y457" s="298"/>
      <c r="Z457" s="298"/>
      <c r="AA457" s="298"/>
      <c r="AB457" s="298"/>
      <c r="AC457" s="298"/>
      <c r="AD457" s="298"/>
      <c r="AE457" s="298"/>
      <c r="AF457" s="298"/>
      <c r="AG457" s="298"/>
      <c r="AH457" s="298"/>
      <c r="AI457" s="316">
        <f t="shared" si="258"/>
        <v>0</v>
      </c>
      <c r="AJ457" s="316"/>
      <c r="AK457" s="298"/>
      <c r="AL457" s="297">
        <f t="shared" si="259"/>
        <v>0</v>
      </c>
      <c r="AM457" s="343"/>
      <c r="AN457" s="344"/>
      <c r="AO457" s="344">
        <v>716.01</v>
      </c>
      <c r="AP457" s="332">
        <f t="shared" si="233"/>
        <v>716.01</v>
      </c>
    </row>
    <row r="458" ht="14" customHeight="1" spans="1:42">
      <c r="A458" s="339"/>
      <c r="B458" s="296"/>
      <c r="C458" s="126" t="s">
        <v>946</v>
      </c>
      <c r="D458" s="297">
        <f t="shared" si="261"/>
        <v>34.92</v>
      </c>
      <c r="E458" s="298"/>
      <c r="F458" s="298"/>
      <c r="G458" s="298"/>
      <c r="H458" s="298"/>
      <c r="I458" s="298"/>
      <c r="J458" s="298"/>
      <c r="K458" s="298"/>
      <c r="L458" s="298"/>
      <c r="M458" s="298"/>
      <c r="N458" s="298"/>
      <c r="O458" s="298"/>
      <c r="P458" s="298"/>
      <c r="Q458" s="316">
        <f t="shared" si="256"/>
        <v>0</v>
      </c>
      <c r="R458" s="298"/>
      <c r="S458" s="298"/>
      <c r="T458" s="316">
        <f t="shared" si="257"/>
        <v>0</v>
      </c>
      <c r="U458" s="298"/>
      <c r="V458" s="298"/>
      <c r="W458" s="298"/>
      <c r="X458" s="298"/>
      <c r="Y458" s="298">
        <v>34.92</v>
      </c>
      <c r="Z458" s="298"/>
      <c r="AA458" s="298"/>
      <c r="AB458" s="298"/>
      <c r="AC458" s="298"/>
      <c r="AD458" s="298"/>
      <c r="AE458" s="298"/>
      <c r="AF458" s="298"/>
      <c r="AG458" s="298"/>
      <c r="AH458" s="298"/>
      <c r="AI458" s="316">
        <f t="shared" si="258"/>
        <v>34.92</v>
      </c>
      <c r="AJ458" s="316"/>
      <c r="AK458" s="298"/>
      <c r="AL458" s="297">
        <f t="shared" si="259"/>
        <v>34.92</v>
      </c>
      <c r="AM458" s="343"/>
      <c r="AN458" s="344"/>
      <c r="AO458" s="344"/>
      <c r="AP458" s="332">
        <f t="shared" si="233"/>
        <v>34.92</v>
      </c>
    </row>
    <row r="459" ht="14" customHeight="1" spans="1:42">
      <c r="A459" s="339"/>
      <c r="B459" s="296"/>
      <c r="C459" s="126" t="s">
        <v>947</v>
      </c>
      <c r="D459" s="297">
        <f t="shared" si="261"/>
        <v>0</v>
      </c>
      <c r="E459" s="298"/>
      <c r="F459" s="298"/>
      <c r="G459" s="298"/>
      <c r="H459" s="298"/>
      <c r="I459" s="298"/>
      <c r="J459" s="298"/>
      <c r="K459" s="298"/>
      <c r="L459" s="298"/>
      <c r="M459" s="298"/>
      <c r="N459" s="298"/>
      <c r="O459" s="298"/>
      <c r="P459" s="298"/>
      <c r="Q459" s="316">
        <f t="shared" si="256"/>
        <v>0</v>
      </c>
      <c r="R459" s="298"/>
      <c r="S459" s="298"/>
      <c r="T459" s="316">
        <f t="shared" si="257"/>
        <v>0</v>
      </c>
      <c r="U459" s="298"/>
      <c r="V459" s="298"/>
      <c r="W459" s="298"/>
      <c r="X459" s="298"/>
      <c r="Y459" s="298"/>
      <c r="Z459" s="298"/>
      <c r="AA459" s="298"/>
      <c r="AB459" s="298"/>
      <c r="AC459" s="298"/>
      <c r="AD459" s="298"/>
      <c r="AE459" s="298"/>
      <c r="AF459" s="298"/>
      <c r="AG459" s="298"/>
      <c r="AH459" s="298"/>
      <c r="AI459" s="316">
        <f t="shared" si="258"/>
        <v>0</v>
      </c>
      <c r="AJ459" s="316"/>
      <c r="AK459" s="298"/>
      <c r="AL459" s="297">
        <f t="shared" si="259"/>
        <v>0</v>
      </c>
      <c r="AM459" s="343"/>
      <c r="AN459" s="344"/>
      <c r="AO459" s="344">
        <v>37</v>
      </c>
      <c r="AP459" s="332">
        <f t="shared" si="233"/>
        <v>37</v>
      </c>
    </row>
    <row r="460" ht="14" customHeight="1" spans="1:42">
      <c r="A460" s="339"/>
      <c r="B460" s="296"/>
      <c r="C460" s="126" t="s">
        <v>948</v>
      </c>
      <c r="D460" s="297">
        <f t="shared" si="261"/>
        <v>0</v>
      </c>
      <c r="E460" s="298"/>
      <c r="F460" s="298"/>
      <c r="G460" s="298"/>
      <c r="H460" s="298"/>
      <c r="I460" s="298"/>
      <c r="J460" s="298"/>
      <c r="K460" s="298"/>
      <c r="L460" s="298"/>
      <c r="M460" s="298"/>
      <c r="N460" s="298"/>
      <c r="O460" s="298"/>
      <c r="P460" s="298"/>
      <c r="Q460" s="316">
        <f t="shared" si="256"/>
        <v>0</v>
      </c>
      <c r="R460" s="298"/>
      <c r="S460" s="298"/>
      <c r="T460" s="316">
        <f t="shared" si="257"/>
        <v>0</v>
      </c>
      <c r="U460" s="298"/>
      <c r="V460" s="298"/>
      <c r="W460" s="298"/>
      <c r="X460" s="298"/>
      <c r="Y460" s="298"/>
      <c r="Z460" s="298"/>
      <c r="AA460" s="298"/>
      <c r="AB460" s="298"/>
      <c r="AC460" s="298"/>
      <c r="AD460" s="298"/>
      <c r="AE460" s="298"/>
      <c r="AF460" s="298"/>
      <c r="AG460" s="298"/>
      <c r="AH460" s="298"/>
      <c r="AI460" s="316">
        <f t="shared" si="258"/>
        <v>0</v>
      </c>
      <c r="AJ460" s="316"/>
      <c r="AK460" s="298"/>
      <c r="AL460" s="297">
        <f t="shared" si="259"/>
        <v>0</v>
      </c>
      <c r="AM460" s="343"/>
      <c r="AN460" s="344"/>
      <c r="AO460" s="344"/>
      <c r="AP460" s="332">
        <f t="shared" si="233"/>
        <v>0</v>
      </c>
    </row>
    <row r="461" ht="14" customHeight="1" spans="1:42">
      <c r="A461" s="339"/>
      <c r="B461" s="296"/>
      <c r="C461" s="126" t="s">
        <v>949</v>
      </c>
      <c r="D461" s="297">
        <f t="shared" si="261"/>
        <v>0</v>
      </c>
      <c r="E461" s="298"/>
      <c r="F461" s="298"/>
      <c r="G461" s="298"/>
      <c r="H461" s="298"/>
      <c r="I461" s="298"/>
      <c r="J461" s="298"/>
      <c r="K461" s="298"/>
      <c r="L461" s="298"/>
      <c r="M461" s="298"/>
      <c r="N461" s="298"/>
      <c r="O461" s="298"/>
      <c r="P461" s="298"/>
      <c r="Q461" s="316">
        <f t="shared" si="256"/>
        <v>0</v>
      </c>
      <c r="R461" s="298"/>
      <c r="S461" s="298"/>
      <c r="T461" s="316">
        <f t="shared" si="257"/>
        <v>0</v>
      </c>
      <c r="U461" s="298"/>
      <c r="V461" s="298"/>
      <c r="W461" s="298"/>
      <c r="X461" s="298"/>
      <c r="Y461" s="298"/>
      <c r="Z461" s="298"/>
      <c r="AA461" s="298"/>
      <c r="AB461" s="298"/>
      <c r="AC461" s="298"/>
      <c r="AD461" s="298"/>
      <c r="AE461" s="298"/>
      <c r="AF461" s="298"/>
      <c r="AG461" s="298"/>
      <c r="AH461" s="298"/>
      <c r="AI461" s="316">
        <f t="shared" si="258"/>
        <v>0</v>
      </c>
      <c r="AJ461" s="316"/>
      <c r="AK461" s="298"/>
      <c r="AL461" s="297">
        <f t="shared" si="259"/>
        <v>0</v>
      </c>
      <c r="AM461" s="343"/>
      <c r="AN461" s="344">
        <v>465</v>
      </c>
      <c r="AO461" s="344">
        <v>13.9</v>
      </c>
      <c r="AP461" s="332">
        <f t="shared" ref="AP461:AP524" si="262">AL461+AM461+AN461+AO461</f>
        <v>478.9</v>
      </c>
    </row>
    <row r="462" ht="14" customHeight="1" spans="1:42">
      <c r="A462" s="339"/>
      <c r="B462" s="296"/>
      <c r="C462" s="126" t="s">
        <v>950</v>
      </c>
      <c r="D462" s="297">
        <f t="shared" si="261"/>
        <v>300</v>
      </c>
      <c r="E462" s="298"/>
      <c r="F462" s="298"/>
      <c r="G462" s="298"/>
      <c r="H462" s="298"/>
      <c r="I462" s="298"/>
      <c r="J462" s="298"/>
      <c r="K462" s="298"/>
      <c r="L462" s="298"/>
      <c r="M462" s="298"/>
      <c r="N462" s="298"/>
      <c r="O462" s="298"/>
      <c r="P462" s="298"/>
      <c r="Q462" s="316">
        <f t="shared" si="256"/>
        <v>0</v>
      </c>
      <c r="R462" s="298"/>
      <c r="S462" s="298"/>
      <c r="T462" s="316">
        <f t="shared" si="257"/>
        <v>0</v>
      </c>
      <c r="U462" s="298"/>
      <c r="V462" s="298"/>
      <c r="W462" s="298"/>
      <c r="X462" s="298"/>
      <c r="Y462" s="298"/>
      <c r="Z462" s="298"/>
      <c r="AA462" s="298"/>
      <c r="AB462" s="298"/>
      <c r="AC462" s="298"/>
      <c r="AD462" s="298"/>
      <c r="AE462" s="298">
        <v>300</v>
      </c>
      <c r="AF462" s="298"/>
      <c r="AG462" s="298"/>
      <c r="AH462" s="298"/>
      <c r="AI462" s="316">
        <f t="shared" si="258"/>
        <v>300</v>
      </c>
      <c r="AJ462" s="316"/>
      <c r="AK462" s="298"/>
      <c r="AL462" s="297">
        <f t="shared" si="259"/>
        <v>300</v>
      </c>
      <c r="AM462" s="343"/>
      <c r="AN462" s="344"/>
      <c r="AO462" s="344"/>
      <c r="AP462" s="332">
        <f t="shared" si="262"/>
        <v>300</v>
      </c>
    </row>
    <row r="463" ht="14" customHeight="1" spans="1:42">
      <c r="A463" s="339"/>
      <c r="B463" s="296"/>
      <c r="C463" s="126" t="s">
        <v>951</v>
      </c>
      <c r="D463" s="297">
        <f t="shared" si="261"/>
        <v>0</v>
      </c>
      <c r="E463" s="298"/>
      <c r="F463" s="298"/>
      <c r="G463" s="298"/>
      <c r="H463" s="298"/>
      <c r="I463" s="298"/>
      <c r="J463" s="298"/>
      <c r="K463" s="298"/>
      <c r="L463" s="298"/>
      <c r="M463" s="298"/>
      <c r="N463" s="298"/>
      <c r="O463" s="298"/>
      <c r="P463" s="298"/>
      <c r="Q463" s="316">
        <f t="shared" si="256"/>
        <v>0</v>
      </c>
      <c r="R463" s="298"/>
      <c r="S463" s="298"/>
      <c r="T463" s="316">
        <f t="shared" si="257"/>
        <v>0</v>
      </c>
      <c r="U463" s="298"/>
      <c r="V463" s="298"/>
      <c r="W463" s="298"/>
      <c r="X463" s="298"/>
      <c r="Y463" s="298"/>
      <c r="Z463" s="298"/>
      <c r="AA463" s="298"/>
      <c r="AB463" s="298"/>
      <c r="AC463" s="298"/>
      <c r="AD463" s="298"/>
      <c r="AE463" s="298"/>
      <c r="AF463" s="298"/>
      <c r="AG463" s="298"/>
      <c r="AH463" s="298"/>
      <c r="AI463" s="316">
        <f t="shared" si="258"/>
        <v>0</v>
      </c>
      <c r="AJ463" s="316"/>
      <c r="AK463" s="298"/>
      <c r="AL463" s="297">
        <f t="shared" si="259"/>
        <v>0</v>
      </c>
      <c r="AM463" s="343"/>
      <c r="AN463" s="344"/>
      <c r="AO463" s="344"/>
      <c r="AP463" s="332">
        <f t="shared" si="262"/>
        <v>0</v>
      </c>
    </row>
    <row r="464" ht="14" customHeight="1" spans="1:42">
      <c r="A464" s="339"/>
      <c r="B464" s="296"/>
      <c r="C464" s="126" t="s">
        <v>952</v>
      </c>
      <c r="D464" s="297">
        <f t="shared" si="261"/>
        <v>32.85</v>
      </c>
      <c r="E464" s="298">
        <v>6.05</v>
      </c>
      <c r="F464" s="298"/>
      <c r="G464" s="298"/>
      <c r="H464" s="298"/>
      <c r="I464" s="298"/>
      <c r="J464" s="298"/>
      <c r="K464" s="298"/>
      <c r="L464" s="298"/>
      <c r="M464" s="298"/>
      <c r="N464" s="298"/>
      <c r="O464" s="298"/>
      <c r="P464" s="298"/>
      <c r="Q464" s="316">
        <f t="shared" si="256"/>
        <v>6.05</v>
      </c>
      <c r="R464" s="298"/>
      <c r="S464" s="298"/>
      <c r="T464" s="316">
        <f t="shared" si="257"/>
        <v>0</v>
      </c>
      <c r="U464" s="298"/>
      <c r="V464" s="298"/>
      <c r="W464" s="298"/>
      <c r="X464" s="298">
        <v>13.8</v>
      </c>
      <c r="Y464" s="298"/>
      <c r="Z464" s="298"/>
      <c r="AA464" s="298"/>
      <c r="AB464" s="298"/>
      <c r="AC464" s="298"/>
      <c r="AD464" s="298"/>
      <c r="AE464" s="298"/>
      <c r="AF464" s="298"/>
      <c r="AG464" s="298"/>
      <c r="AH464" s="298"/>
      <c r="AI464" s="316">
        <f t="shared" si="258"/>
        <v>13.8</v>
      </c>
      <c r="AJ464" s="316"/>
      <c r="AK464" s="298">
        <v>13</v>
      </c>
      <c r="AL464" s="297">
        <f t="shared" si="259"/>
        <v>32.85</v>
      </c>
      <c r="AM464" s="343"/>
      <c r="AN464" s="344"/>
      <c r="AO464" s="344">
        <v>11</v>
      </c>
      <c r="AP464" s="332">
        <f t="shared" si="262"/>
        <v>43.85</v>
      </c>
    </row>
    <row r="465" ht="14" customHeight="1" spans="1:42">
      <c r="A465" s="339"/>
      <c r="B465" s="296"/>
      <c r="C465" s="126" t="s">
        <v>953</v>
      </c>
      <c r="D465" s="297">
        <f t="shared" si="261"/>
        <v>3</v>
      </c>
      <c r="E465" s="298"/>
      <c r="F465" s="298"/>
      <c r="G465" s="298"/>
      <c r="H465" s="298"/>
      <c r="I465" s="298"/>
      <c r="J465" s="298"/>
      <c r="K465" s="298"/>
      <c r="L465" s="298"/>
      <c r="M465" s="298"/>
      <c r="N465" s="298"/>
      <c r="O465" s="298"/>
      <c r="P465" s="298"/>
      <c r="Q465" s="316">
        <f t="shared" si="256"/>
        <v>0</v>
      </c>
      <c r="R465" s="298"/>
      <c r="S465" s="298"/>
      <c r="T465" s="316">
        <f t="shared" si="257"/>
        <v>0</v>
      </c>
      <c r="U465" s="298"/>
      <c r="V465" s="298"/>
      <c r="W465" s="298"/>
      <c r="X465" s="298">
        <v>3</v>
      </c>
      <c r="Y465" s="298"/>
      <c r="Z465" s="298"/>
      <c r="AA465" s="298"/>
      <c r="AB465" s="298"/>
      <c r="AC465" s="298"/>
      <c r="AD465" s="298"/>
      <c r="AE465" s="298"/>
      <c r="AF465" s="298"/>
      <c r="AG465" s="298"/>
      <c r="AH465" s="298"/>
      <c r="AI465" s="316">
        <f t="shared" si="258"/>
        <v>3</v>
      </c>
      <c r="AJ465" s="316"/>
      <c r="AK465" s="298"/>
      <c r="AL465" s="297">
        <f t="shared" si="259"/>
        <v>3</v>
      </c>
      <c r="AM465" s="343"/>
      <c r="AN465" s="344"/>
      <c r="AO465" s="344"/>
      <c r="AP465" s="332">
        <f t="shared" si="262"/>
        <v>3</v>
      </c>
    </row>
    <row r="466" ht="14" customHeight="1" spans="1:42">
      <c r="A466" s="339"/>
      <c r="B466" s="296"/>
      <c r="C466" s="126" t="s">
        <v>954</v>
      </c>
      <c r="D466" s="297">
        <f t="shared" si="261"/>
        <v>0</v>
      </c>
      <c r="E466" s="298"/>
      <c r="F466" s="298"/>
      <c r="G466" s="298"/>
      <c r="H466" s="298"/>
      <c r="I466" s="298"/>
      <c r="J466" s="298"/>
      <c r="K466" s="298"/>
      <c r="L466" s="298"/>
      <c r="M466" s="298"/>
      <c r="N466" s="298"/>
      <c r="O466" s="298"/>
      <c r="P466" s="298"/>
      <c r="Q466" s="316">
        <f t="shared" si="256"/>
        <v>0</v>
      </c>
      <c r="R466" s="298"/>
      <c r="S466" s="298"/>
      <c r="T466" s="316">
        <f t="shared" si="257"/>
        <v>0</v>
      </c>
      <c r="U466" s="298"/>
      <c r="V466" s="298"/>
      <c r="W466" s="298"/>
      <c r="X466" s="298"/>
      <c r="Y466" s="298"/>
      <c r="Z466" s="298"/>
      <c r="AA466" s="298"/>
      <c r="AB466" s="298"/>
      <c r="AC466" s="298"/>
      <c r="AD466" s="298"/>
      <c r="AE466" s="298"/>
      <c r="AF466" s="298"/>
      <c r="AG466" s="298"/>
      <c r="AH466" s="298"/>
      <c r="AI466" s="316">
        <f t="shared" si="258"/>
        <v>0</v>
      </c>
      <c r="AJ466" s="316"/>
      <c r="AK466" s="298"/>
      <c r="AL466" s="297">
        <f t="shared" si="259"/>
        <v>0</v>
      </c>
      <c r="AM466" s="343"/>
      <c r="AN466" s="344"/>
      <c r="AO466" s="344"/>
      <c r="AP466" s="332">
        <f t="shared" si="262"/>
        <v>0</v>
      </c>
    </row>
    <row r="467" ht="14" customHeight="1" spans="1:42">
      <c r="A467" s="339"/>
      <c r="B467" s="296"/>
      <c r="C467" s="126" t="s">
        <v>955</v>
      </c>
      <c r="D467" s="297">
        <f t="shared" si="261"/>
        <v>0</v>
      </c>
      <c r="E467" s="298"/>
      <c r="F467" s="298"/>
      <c r="G467" s="298"/>
      <c r="H467" s="298"/>
      <c r="I467" s="298"/>
      <c r="J467" s="298"/>
      <c r="K467" s="298"/>
      <c r="L467" s="298"/>
      <c r="M467" s="298"/>
      <c r="N467" s="298"/>
      <c r="O467" s="298"/>
      <c r="P467" s="298"/>
      <c r="Q467" s="316">
        <f t="shared" si="256"/>
        <v>0</v>
      </c>
      <c r="R467" s="298"/>
      <c r="S467" s="298"/>
      <c r="T467" s="316">
        <f t="shared" si="257"/>
        <v>0</v>
      </c>
      <c r="U467" s="298"/>
      <c r="V467" s="298"/>
      <c r="W467" s="298"/>
      <c r="X467" s="298"/>
      <c r="Y467" s="298"/>
      <c r="Z467" s="298"/>
      <c r="AA467" s="298"/>
      <c r="AB467" s="298"/>
      <c r="AC467" s="298"/>
      <c r="AD467" s="298"/>
      <c r="AE467" s="298"/>
      <c r="AF467" s="298"/>
      <c r="AG467" s="298"/>
      <c r="AH467" s="298"/>
      <c r="AI467" s="316">
        <f t="shared" si="258"/>
        <v>0</v>
      </c>
      <c r="AJ467" s="316"/>
      <c r="AK467" s="298"/>
      <c r="AL467" s="297">
        <f t="shared" si="259"/>
        <v>0</v>
      </c>
      <c r="AM467" s="343"/>
      <c r="AN467" s="344"/>
      <c r="AO467" s="344"/>
      <c r="AP467" s="332">
        <f t="shared" si="262"/>
        <v>0</v>
      </c>
    </row>
    <row r="468" ht="14" customHeight="1" spans="1:42">
      <c r="A468" s="339"/>
      <c r="B468" s="296"/>
      <c r="C468" s="126" t="s">
        <v>956</v>
      </c>
      <c r="D468" s="297">
        <f t="shared" si="261"/>
        <v>0</v>
      </c>
      <c r="E468" s="298"/>
      <c r="F468" s="298"/>
      <c r="G468" s="298"/>
      <c r="H468" s="298"/>
      <c r="I468" s="298"/>
      <c r="J468" s="298"/>
      <c r="K468" s="298"/>
      <c r="L468" s="298"/>
      <c r="M468" s="298"/>
      <c r="N468" s="298"/>
      <c r="O468" s="298"/>
      <c r="P468" s="298"/>
      <c r="Q468" s="316">
        <f t="shared" si="256"/>
        <v>0</v>
      </c>
      <c r="R468" s="298"/>
      <c r="S468" s="298"/>
      <c r="T468" s="316">
        <f t="shared" si="257"/>
        <v>0</v>
      </c>
      <c r="U468" s="298"/>
      <c r="V468" s="298"/>
      <c r="W468" s="298"/>
      <c r="X468" s="298"/>
      <c r="Y468" s="298"/>
      <c r="Z468" s="298"/>
      <c r="AA468" s="298"/>
      <c r="AB468" s="298"/>
      <c r="AC468" s="298"/>
      <c r="AD468" s="298"/>
      <c r="AE468" s="298"/>
      <c r="AF468" s="298"/>
      <c r="AG468" s="298"/>
      <c r="AH468" s="298"/>
      <c r="AI468" s="316">
        <f t="shared" si="258"/>
        <v>0</v>
      </c>
      <c r="AJ468" s="316"/>
      <c r="AK468" s="298"/>
      <c r="AL468" s="297">
        <f t="shared" si="259"/>
        <v>0</v>
      </c>
      <c r="AM468" s="343"/>
      <c r="AN468" s="344"/>
      <c r="AO468" s="344"/>
      <c r="AP468" s="332">
        <f t="shared" si="262"/>
        <v>0</v>
      </c>
    </row>
    <row r="469" ht="14" customHeight="1" spans="1:42">
      <c r="A469" s="339"/>
      <c r="B469" s="296"/>
      <c r="C469" s="126" t="s">
        <v>957</v>
      </c>
      <c r="D469" s="297">
        <f t="shared" si="261"/>
        <v>0</v>
      </c>
      <c r="E469" s="298"/>
      <c r="F469" s="298"/>
      <c r="G469" s="298"/>
      <c r="H469" s="298"/>
      <c r="I469" s="298"/>
      <c r="J469" s="298"/>
      <c r="K469" s="298"/>
      <c r="L469" s="298"/>
      <c r="M469" s="298"/>
      <c r="N469" s="298"/>
      <c r="O469" s="298"/>
      <c r="P469" s="298"/>
      <c r="Q469" s="316">
        <f t="shared" si="256"/>
        <v>0</v>
      </c>
      <c r="R469" s="298"/>
      <c r="S469" s="298"/>
      <c r="T469" s="316">
        <f t="shared" si="257"/>
        <v>0</v>
      </c>
      <c r="U469" s="298"/>
      <c r="V469" s="298"/>
      <c r="W469" s="298"/>
      <c r="X469" s="298"/>
      <c r="Y469" s="298"/>
      <c r="Z469" s="298"/>
      <c r="AA469" s="298"/>
      <c r="AB469" s="298"/>
      <c r="AC469" s="298"/>
      <c r="AD469" s="298"/>
      <c r="AE469" s="298"/>
      <c r="AF469" s="298"/>
      <c r="AG469" s="298"/>
      <c r="AH469" s="298"/>
      <c r="AI469" s="316">
        <f t="shared" si="258"/>
        <v>0</v>
      </c>
      <c r="AJ469" s="316"/>
      <c r="AK469" s="298"/>
      <c r="AL469" s="297">
        <f t="shared" si="259"/>
        <v>0</v>
      </c>
      <c r="AM469" s="343"/>
      <c r="AN469" s="344"/>
      <c r="AO469" s="344"/>
      <c r="AP469" s="332">
        <f t="shared" si="262"/>
        <v>0</v>
      </c>
    </row>
    <row r="470" ht="14" customHeight="1" spans="1:42">
      <c r="A470" s="339"/>
      <c r="B470" s="296"/>
      <c r="C470" s="126" t="s">
        <v>958</v>
      </c>
      <c r="D470" s="297">
        <f t="shared" si="261"/>
        <v>775.47</v>
      </c>
      <c r="E470" s="298"/>
      <c r="F470" s="298"/>
      <c r="G470" s="298"/>
      <c r="H470" s="298"/>
      <c r="I470" s="298"/>
      <c r="J470" s="298"/>
      <c r="K470" s="298"/>
      <c r="L470" s="298"/>
      <c r="M470" s="298"/>
      <c r="N470" s="298"/>
      <c r="O470" s="298"/>
      <c r="P470" s="298"/>
      <c r="Q470" s="316">
        <f t="shared" si="256"/>
        <v>0</v>
      </c>
      <c r="R470" s="298"/>
      <c r="S470" s="298"/>
      <c r="T470" s="316">
        <f t="shared" si="257"/>
        <v>0</v>
      </c>
      <c r="U470" s="298"/>
      <c r="V470" s="298">
        <v>278.47</v>
      </c>
      <c r="W470" s="298">
        <v>90</v>
      </c>
      <c r="X470" s="298">
        <v>167</v>
      </c>
      <c r="Y470" s="298"/>
      <c r="Z470" s="298"/>
      <c r="AA470" s="298"/>
      <c r="AB470" s="298"/>
      <c r="AC470" s="298"/>
      <c r="AD470" s="298"/>
      <c r="AE470" s="298">
        <v>240</v>
      </c>
      <c r="AF470" s="298"/>
      <c r="AG470" s="298"/>
      <c r="AH470" s="298"/>
      <c r="AI470" s="316">
        <f t="shared" si="258"/>
        <v>775.47</v>
      </c>
      <c r="AJ470" s="316"/>
      <c r="AK470" s="298"/>
      <c r="AL470" s="297">
        <f t="shared" si="259"/>
        <v>775.47</v>
      </c>
      <c r="AM470" s="343"/>
      <c r="AN470" s="344"/>
      <c r="AO470" s="344"/>
      <c r="AP470" s="332">
        <f t="shared" si="262"/>
        <v>775.47</v>
      </c>
    </row>
    <row r="471" ht="14" customHeight="1" spans="1:42">
      <c r="A471" s="339"/>
      <c r="B471" s="296"/>
      <c r="C471" s="126" t="s">
        <v>959</v>
      </c>
      <c r="D471" s="297">
        <f t="shared" si="261"/>
        <v>0</v>
      </c>
      <c r="E471" s="298"/>
      <c r="F471" s="298"/>
      <c r="G471" s="298"/>
      <c r="H471" s="298"/>
      <c r="I471" s="298"/>
      <c r="J471" s="298"/>
      <c r="K471" s="298"/>
      <c r="L471" s="298"/>
      <c r="M471" s="298"/>
      <c r="N471" s="298"/>
      <c r="O471" s="298"/>
      <c r="P471" s="298"/>
      <c r="Q471" s="316">
        <f t="shared" si="256"/>
        <v>0</v>
      </c>
      <c r="R471" s="298"/>
      <c r="S471" s="298"/>
      <c r="T471" s="316">
        <f t="shared" si="257"/>
        <v>0</v>
      </c>
      <c r="U471" s="298"/>
      <c r="V471" s="298"/>
      <c r="W471" s="298"/>
      <c r="X471" s="298"/>
      <c r="Y471" s="298"/>
      <c r="Z471" s="298"/>
      <c r="AA471" s="298"/>
      <c r="AB471" s="298"/>
      <c r="AC471" s="298"/>
      <c r="AD471" s="298"/>
      <c r="AE471" s="298"/>
      <c r="AF471" s="298"/>
      <c r="AG471" s="298"/>
      <c r="AH471" s="298"/>
      <c r="AI471" s="316">
        <f t="shared" si="258"/>
        <v>0</v>
      </c>
      <c r="AJ471" s="316"/>
      <c r="AK471" s="298"/>
      <c r="AL471" s="297">
        <f t="shared" si="259"/>
        <v>0</v>
      </c>
      <c r="AM471" s="343"/>
      <c r="AN471" s="344">
        <v>852.59</v>
      </c>
      <c r="AO471" s="344">
        <v>296.99</v>
      </c>
      <c r="AP471" s="332">
        <f t="shared" si="262"/>
        <v>1149.58</v>
      </c>
    </row>
    <row r="472" ht="14" customHeight="1" spans="1:42">
      <c r="A472" s="339"/>
      <c r="B472" s="296"/>
      <c r="C472" s="126" t="s">
        <v>960</v>
      </c>
      <c r="D472" s="297">
        <f>SUM(D473:D491)</f>
        <v>1407.21</v>
      </c>
      <c r="E472" s="297">
        <f t="shared" ref="E472:AP472" si="263">SUM(E473:E491)</f>
        <v>278.57</v>
      </c>
      <c r="F472" s="297">
        <f t="shared" si="263"/>
        <v>0</v>
      </c>
      <c r="G472" s="297">
        <f t="shared" si="263"/>
        <v>68.03</v>
      </c>
      <c r="H472" s="297">
        <f t="shared" si="263"/>
        <v>0</v>
      </c>
      <c r="I472" s="297">
        <f t="shared" si="263"/>
        <v>21.43</v>
      </c>
      <c r="J472" s="297">
        <f t="shared" si="263"/>
        <v>0.02</v>
      </c>
      <c r="K472" s="297">
        <f t="shared" si="263"/>
        <v>1</v>
      </c>
      <c r="L472" s="297">
        <f t="shared" si="263"/>
        <v>0</v>
      </c>
      <c r="M472" s="297">
        <f t="shared" si="263"/>
        <v>0</v>
      </c>
      <c r="N472" s="297">
        <f t="shared" si="263"/>
        <v>0</v>
      </c>
      <c r="O472" s="297">
        <f t="shared" si="263"/>
        <v>0</v>
      </c>
      <c r="P472" s="297">
        <f t="shared" si="263"/>
        <v>0</v>
      </c>
      <c r="Q472" s="297">
        <f t="shared" si="263"/>
        <v>369.05</v>
      </c>
      <c r="R472" s="297">
        <f t="shared" si="263"/>
        <v>27.36</v>
      </c>
      <c r="S472" s="297">
        <f t="shared" si="263"/>
        <v>4</v>
      </c>
      <c r="T472" s="297">
        <f t="shared" si="263"/>
        <v>31.36</v>
      </c>
      <c r="U472" s="297">
        <f t="shared" si="263"/>
        <v>0</v>
      </c>
      <c r="V472" s="297">
        <f t="shared" si="263"/>
        <v>0</v>
      </c>
      <c r="W472" s="297">
        <f t="shared" si="263"/>
        <v>0</v>
      </c>
      <c r="X472" s="297">
        <f t="shared" si="263"/>
        <v>118</v>
      </c>
      <c r="Y472" s="297">
        <f t="shared" si="263"/>
        <v>0</v>
      </c>
      <c r="Z472" s="297">
        <f t="shared" si="263"/>
        <v>0</v>
      </c>
      <c r="AA472" s="297">
        <f t="shared" si="263"/>
        <v>0</v>
      </c>
      <c r="AB472" s="297">
        <f t="shared" si="263"/>
        <v>0</v>
      </c>
      <c r="AC472" s="297">
        <f t="shared" si="263"/>
        <v>0</v>
      </c>
      <c r="AD472" s="297">
        <f t="shared" si="263"/>
        <v>0</v>
      </c>
      <c r="AE472" s="297">
        <f t="shared" si="263"/>
        <v>258.3</v>
      </c>
      <c r="AF472" s="297">
        <f t="shared" si="263"/>
        <v>0</v>
      </c>
      <c r="AG472" s="297">
        <f t="shared" si="263"/>
        <v>0</v>
      </c>
      <c r="AH472" s="297">
        <f t="shared" si="263"/>
        <v>349</v>
      </c>
      <c r="AI472" s="297">
        <f t="shared" si="263"/>
        <v>725.3</v>
      </c>
      <c r="AJ472" s="297">
        <f t="shared" si="263"/>
        <v>0</v>
      </c>
      <c r="AK472" s="297">
        <f t="shared" si="263"/>
        <v>281.5</v>
      </c>
      <c r="AL472" s="297">
        <f t="shared" si="263"/>
        <v>1407.21</v>
      </c>
      <c r="AM472" s="297">
        <f t="shared" si="263"/>
        <v>0</v>
      </c>
      <c r="AN472" s="297">
        <f t="shared" si="263"/>
        <v>778</v>
      </c>
      <c r="AO472" s="297">
        <f t="shared" si="263"/>
        <v>1557.33</v>
      </c>
      <c r="AP472" s="297">
        <f t="shared" si="263"/>
        <v>3742.54</v>
      </c>
    </row>
    <row r="473" ht="14" customHeight="1" spans="1:42">
      <c r="A473" s="339"/>
      <c r="B473" s="296"/>
      <c r="C473" s="126" t="s">
        <v>453</v>
      </c>
      <c r="D473" s="297">
        <f t="shared" ref="D473:D491" si="264">Q473+T473+AI473+AJ473+AK473</f>
        <v>701.91</v>
      </c>
      <c r="E473" s="298">
        <v>278.57</v>
      </c>
      <c r="F473" s="298"/>
      <c r="G473" s="298">
        <v>68.03</v>
      </c>
      <c r="H473" s="298"/>
      <c r="I473" s="298">
        <v>21.43</v>
      </c>
      <c r="J473" s="298">
        <v>0.02</v>
      </c>
      <c r="K473" s="298">
        <v>1</v>
      </c>
      <c r="L473" s="298"/>
      <c r="M473" s="298"/>
      <c r="N473" s="298"/>
      <c r="O473" s="298"/>
      <c r="P473" s="298"/>
      <c r="Q473" s="316">
        <f t="shared" si="256"/>
        <v>369.05</v>
      </c>
      <c r="R473" s="298">
        <v>27.36</v>
      </c>
      <c r="S473" s="298">
        <v>4</v>
      </c>
      <c r="T473" s="316">
        <f t="shared" si="257"/>
        <v>31.36</v>
      </c>
      <c r="U473" s="298"/>
      <c r="V473" s="298"/>
      <c r="W473" s="298"/>
      <c r="X473" s="298">
        <v>20</v>
      </c>
      <c r="Y473" s="298"/>
      <c r="Z473" s="298"/>
      <c r="AA473" s="298"/>
      <c r="AB473" s="298"/>
      <c r="AC473" s="298"/>
      <c r="AD473" s="298"/>
      <c r="AE473" s="298"/>
      <c r="AF473" s="298"/>
      <c r="AG473" s="298"/>
      <c r="AH473" s="298"/>
      <c r="AI473" s="316">
        <f t="shared" si="258"/>
        <v>20</v>
      </c>
      <c r="AJ473" s="316"/>
      <c r="AK473" s="298">
        <v>281.5</v>
      </c>
      <c r="AL473" s="297">
        <f t="shared" si="259"/>
        <v>701.91</v>
      </c>
      <c r="AM473" s="343"/>
      <c r="AN473" s="344"/>
      <c r="AO473" s="344"/>
      <c r="AP473" s="332">
        <f t="shared" si="262"/>
        <v>701.91</v>
      </c>
    </row>
    <row r="474" ht="14" customHeight="1" spans="1:42">
      <c r="A474" s="339"/>
      <c r="B474" s="296"/>
      <c r="C474" s="126" t="s">
        <v>961</v>
      </c>
      <c r="D474" s="297">
        <f t="shared" si="264"/>
        <v>0</v>
      </c>
      <c r="E474" s="298"/>
      <c r="F474" s="298"/>
      <c r="G474" s="298"/>
      <c r="H474" s="298"/>
      <c r="I474" s="298"/>
      <c r="J474" s="298"/>
      <c r="K474" s="298"/>
      <c r="L474" s="298"/>
      <c r="M474" s="298"/>
      <c r="N474" s="298"/>
      <c r="O474" s="298"/>
      <c r="P474" s="298"/>
      <c r="Q474" s="316">
        <f t="shared" si="256"/>
        <v>0</v>
      </c>
      <c r="R474" s="298"/>
      <c r="S474" s="298"/>
      <c r="T474" s="316">
        <f t="shared" si="257"/>
        <v>0</v>
      </c>
      <c r="U474" s="298"/>
      <c r="V474" s="298"/>
      <c r="W474" s="298"/>
      <c r="X474" s="298"/>
      <c r="Y474" s="298"/>
      <c r="Z474" s="298"/>
      <c r="AA474" s="298"/>
      <c r="AB474" s="298"/>
      <c r="AC474" s="298"/>
      <c r="AD474" s="298"/>
      <c r="AE474" s="298"/>
      <c r="AF474" s="298"/>
      <c r="AG474" s="298"/>
      <c r="AH474" s="298"/>
      <c r="AI474" s="316">
        <f t="shared" si="258"/>
        <v>0</v>
      </c>
      <c r="AJ474" s="316"/>
      <c r="AK474" s="298"/>
      <c r="AL474" s="297">
        <f t="shared" si="259"/>
        <v>0</v>
      </c>
      <c r="AM474" s="343"/>
      <c r="AN474" s="344"/>
      <c r="AO474" s="344">
        <v>0.33</v>
      </c>
      <c r="AP474" s="332">
        <f t="shared" si="262"/>
        <v>0.33</v>
      </c>
    </row>
    <row r="475" ht="14" customHeight="1" spans="1:42">
      <c r="A475" s="339"/>
      <c r="B475" s="296"/>
      <c r="C475" s="126" t="s">
        <v>962</v>
      </c>
      <c r="D475" s="297">
        <f t="shared" si="264"/>
        <v>152.55</v>
      </c>
      <c r="E475" s="298"/>
      <c r="F475" s="298"/>
      <c r="G475" s="298"/>
      <c r="H475" s="298"/>
      <c r="I475" s="298"/>
      <c r="J475" s="298"/>
      <c r="K475" s="298"/>
      <c r="L475" s="298"/>
      <c r="M475" s="298"/>
      <c r="N475" s="298"/>
      <c r="O475" s="298"/>
      <c r="P475" s="298"/>
      <c r="Q475" s="316">
        <f t="shared" si="256"/>
        <v>0</v>
      </c>
      <c r="R475" s="298"/>
      <c r="S475" s="298"/>
      <c r="T475" s="316">
        <f t="shared" si="257"/>
        <v>0</v>
      </c>
      <c r="U475" s="298"/>
      <c r="V475" s="298"/>
      <c r="W475" s="298"/>
      <c r="X475" s="298"/>
      <c r="Y475" s="298"/>
      <c r="Z475" s="298"/>
      <c r="AA475" s="298"/>
      <c r="AB475" s="298"/>
      <c r="AC475" s="298"/>
      <c r="AD475" s="298"/>
      <c r="AE475" s="298">
        <v>152.55</v>
      </c>
      <c r="AF475" s="298"/>
      <c r="AG475" s="298"/>
      <c r="AH475" s="298"/>
      <c r="AI475" s="316">
        <f t="shared" si="258"/>
        <v>152.55</v>
      </c>
      <c r="AJ475" s="316"/>
      <c r="AK475" s="298"/>
      <c r="AL475" s="297">
        <f t="shared" si="259"/>
        <v>152.55</v>
      </c>
      <c r="AM475" s="343"/>
      <c r="AN475" s="344"/>
      <c r="AO475" s="344"/>
      <c r="AP475" s="332">
        <f t="shared" si="262"/>
        <v>152.55</v>
      </c>
    </row>
    <row r="476" ht="14" customHeight="1" spans="1:42">
      <c r="A476" s="339"/>
      <c r="B476" s="296"/>
      <c r="C476" s="126" t="s">
        <v>963</v>
      </c>
      <c r="D476" s="297">
        <f t="shared" si="264"/>
        <v>7.3</v>
      </c>
      <c r="E476" s="298"/>
      <c r="F476" s="298"/>
      <c r="G476" s="298"/>
      <c r="H476" s="298"/>
      <c r="I476" s="298"/>
      <c r="J476" s="298"/>
      <c r="K476" s="298"/>
      <c r="L476" s="298"/>
      <c r="M476" s="298"/>
      <c r="N476" s="298"/>
      <c r="O476" s="298"/>
      <c r="P476" s="298"/>
      <c r="Q476" s="316">
        <f t="shared" si="256"/>
        <v>0</v>
      </c>
      <c r="R476" s="298"/>
      <c r="S476" s="298"/>
      <c r="T476" s="316">
        <f t="shared" si="257"/>
        <v>0</v>
      </c>
      <c r="U476" s="298"/>
      <c r="V476" s="298"/>
      <c r="W476" s="298"/>
      <c r="X476" s="298"/>
      <c r="Y476" s="298"/>
      <c r="Z476" s="298"/>
      <c r="AA476" s="298"/>
      <c r="AB476" s="298"/>
      <c r="AC476" s="298"/>
      <c r="AD476" s="298"/>
      <c r="AE476" s="298">
        <v>7.3</v>
      </c>
      <c r="AF476" s="298"/>
      <c r="AG476" s="298"/>
      <c r="AH476" s="298"/>
      <c r="AI476" s="316">
        <f t="shared" si="258"/>
        <v>7.3</v>
      </c>
      <c r="AJ476" s="316"/>
      <c r="AK476" s="298"/>
      <c r="AL476" s="297">
        <f t="shared" si="259"/>
        <v>7.3</v>
      </c>
      <c r="AM476" s="343"/>
      <c r="AN476" s="344"/>
      <c r="AO476" s="344">
        <v>36</v>
      </c>
      <c r="AP476" s="332">
        <f t="shared" si="262"/>
        <v>43.3</v>
      </c>
    </row>
    <row r="477" ht="14" customHeight="1" spans="1:42">
      <c r="A477" s="339"/>
      <c r="B477" s="296"/>
      <c r="C477" s="126" t="s">
        <v>964</v>
      </c>
      <c r="D477" s="297">
        <f t="shared" si="264"/>
        <v>0</v>
      </c>
      <c r="E477" s="298"/>
      <c r="F477" s="298"/>
      <c r="G477" s="298"/>
      <c r="H477" s="298"/>
      <c r="I477" s="298"/>
      <c r="J477" s="298"/>
      <c r="K477" s="298"/>
      <c r="L477" s="298"/>
      <c r="M477" s="298"/>
      <c r="N477" s="298"/>
      <c r="O477" s="298"/>
      <c r="P477" s="298"/>
      <c r="Q477" s="316">
        <f t="shared" si="256"/>
        <v>0</v>
      </c>
      <c r="R477" s="298"/>
      <c r="S477" s="298"/>
      <c r="T477" s="316">
        <f t="shared" si="257"/>
        <v>0</v>
      </c>
      <c r="U477" s="298"/>
      <c r="V477" s="298"/>
      <c r="W477" s="298"/>
      <c r="X477" s="298"/>
      <c r="Y477" s="298"/>
      <c r="Z477" s="298"/>
      <c r="AA477" s="298"/>
      <c r="AB477" s="298"/>
      <c r="AC477" s="298"/>
      <c r="AD477" s="298"/>
      <c r="AE477" s="298"/>
      <c r="AF477" s="298"/>
      <c r="AG477" s="298"/>
      <c r="AH477" s="298"/>
      <c r="AI477" s="316">
        <f t="shared" si="258"/>
        <v>0</v>
      </c>
      <c r="AJ477" s="316"/>
      <c r="AK477" s="298"/>
      <c r="AL477" s="297">
        <f t="shared" si="259"/>
        <v>0</v>
      </c>
      <c r="AM477" s="343"/>
      <c r="AN477" s="344"/>
      <c r="AO477" s="344"/>
      <c r="AP477" s="332">
        <f t="shared" si="262"/>
        <v>0</v>
      </c>
    </row>
    <row r="478" ht="14" customHeight="1" spans="1:42">
      <c r="A478" s="339"/>
      <c r="B478" s="296"/>
      <c r="C478" s="126" t="s">
        <v>965</v>
      </c>
      <c r="D478" s="297">
        <f t="shared" si="264"/>
        <v>0</v>
      </c>
      <c r="E478" s="298"/>
      <c r="F478" s="298"/>
      <c r="G478" s="298"/>
      <c r="H478" s="298"/>
      <c r="I478" s="298"/>
      <c r="J478" s="298"/>
      <c r="K478" s="298"/>
      <c r="L478" s="298"/>
      <c r="M478" s="298"/>
      <c r="N478" s="298"/>
      <c r="O478" s="298"/>
      <c r="P478" s="298"/>
      <c r="Q478" s="316">
        <f t="shared" si="256"/>
        <v>0</v>
      </c>
      <c r="R478" s="298"/>
      <c r="S478" s="298"/>
      <c r="T478" s="316">
        <f t="shared" si="257"/>
        <v>0</v>
      </c>
      <c r="U478" s="298"/>
      <c r="V478" s="298"/>
      <c r="W478" s="298"/>
      <c r="X478" s="298"/>
      <c r="Y478" s="298"/>
      <c r="Z478" s="298"/>
      <c r="AA478" s="298"/>
      <c r="AB478" s="298"/>
      <c r="AC478" s="298"/>
      <c r="AD478" s="298"/>
      <c r="AE478" s="298"/>
      <c r="AF478" s="298"/>
      <c r="AG478" s="298"/>
      <c r="AH478" s="298"/>
      <c r="AI478" s="316">
        <f t="shared" si="258"/>
        <v>0</v>
      </c>
      <c r="AJ478" s="316"/>
      <c r="AK478" s="298"/>
      <c r="AL478" s="297">
        <f t="shared" si="259"/>
        <v>0</v>
      </c>
      <c r="AM478" s="343"/>
      <c r="AN478" s="344"/>
      <c r="AO478" s="344"/>
      <c r="AP478" s="332">
        <f t="shared" si="262"/>
        <v>0</v>
      </c>
    </row>
    <row r="479" ht="14" customHeight="1" spans="1:42">
      <c r="A479" s="339"/>
      <c r="B479" s="296"/>
      <c r="C479" s="126" t="s">
        <v>966</v>
      </c>
      <c r="D479" s="297">
        <f t="shared" si="264"/>
        <v>0</v>
      </c>
      <c r="E479" s="298"/>
      <c r="F479" s="298"/>
      <c r="G479" s="298"/>
      <c r="H479" s="298"/>
      <c r="I479" s="298"/>
      <c r="J479" s="298"/>
      <c r="K479" s="298"/>
      <c r="L479" s="298"/>
      <c r="M479" s="298"/>
      <c r="N479" s="298"/>
      <c r="O479" s="298"/>
      <c r="P479" s="298"/>
      <c r="Q479" s="316">
        <f t="shared" si="256"/>
        <v>0</v>
      </c>
      <c r="R479" s="298"/>
      <c r="S479" s="298"/>
      <c r="T479" s="316">
        <f t="shared" si="257"/>
        <v>0</v>
      </c>
      <c r="U479" s="298"/>
      <c r="V479" s="298"/>
      <c r="W479" s="298"/>
      <c r="X479" s="298"/>
      <c r="Y479" s="298"/>
      <c r="Z479" s="298"/>
      <c r="AA479" s="298"/>
      <c r="AB479" s="298"/>
      <c r="AC479" s="298"/>
      <c r="AD479" s="298"/>
      <c r="AE479" s="298"/>
      <c r="AF479" s="298"/>
      <c r="AG479" s="298"/>
      <c r="AH479" s="298"/>
      <c r="AI479" s="316">
        <f t="shared" si="258"/>
        <v>0</v>
      </c>
      <c r="AJ479" s="316"/>
      <c r="AK479" s="298"/>
      <c r="AL479" s="297">
        <f t="shared" si="259"/>
        <v>0</v>
      </c>
      <c r="AM479" s="343"/>
      <c r="AN479" s="344">
        <v>215</v>
      </c>
      <c r="AO479" s="344">
        <v>20</v>
      </c>
      <c r="AP479" s="332">
        <f t="shared" si="262"/>
        <v>235</v>
      </c>
    </row>
    <row r="480" ht="14" customHeight="1" spans="1:42">
      <c r="A480" s="339"/>
      <c r="B480" s="296"/>
      <c r="C480" s="126" t="s">
        <v>967</v>
      </c>
      <c r="D480" s="297">
        <f t="shared" si="264"/>
        <v>0</v>
      </c>
      <c r="E480" s="298"/>
      <c r="F480" s="298"/>
      <c r="G480" s="298"/>
      <c r="H480" s="298"/>
      <c r="I480" s="298"/>
      <c r="J480" s="298"/>
      <c r="K480" s="298"/>
      <c r="L480" s="298"/>
      <c r="M480" s="298"/>
      <c r="N480" s="298"/>
      <c r="O480" s="298"/>
      <c r="P480" s="298"/>
      <c r="Q480" s="316">
        <f t="shared" si="256"/>
        <v>0</v>
      </c>
      <c r="R480" s="298"/>
      <c r="S480" s="298"/>
      <c r="T480" s="316">
        <f t="shared" si="257"/>
        <v>0</v>
      </c>
      <c r="U480" s="298"/>
      <c r="V480" s="298"/>
      <c r="W480" s="298"/>
      <c r="X480" s="298"/>
      <c r="Y480" s="298"/>
      <c r="Z480" s="298"/>
      <c r="AA480" s="298"/>
      <c r="AB480" s="298"/>
      <c r="AC480" s="298"/>
      <c r="AD480" s="298"/>
      <c r="AE480" s="298"/>
      <c r="AF480" s="298"/>
      <c r="AG480" s="298"/>
      <c r="AH480" s="298"/>
      <c r="AI480" s="316">
        <f t="shared" si="258"/>
        <v>0</v>
      </c>
      <c r="AJ480" s="316"/>
      <c r="AK480" s="298"/>
      <c r="AL480" s="297">
        <f t="shared" si="259"/>
        <v>0</v>
      </c>
      <c r="AM480" s="346"/>
      <c r="AN480" s="347"/>
      <c r="AO480" s="347">
        <v>30</v>
      </c>
      <c r="AP480" s="332">
        <f t="shared" si="262"/>
        <v>30</v>
      </c>
    </row>
    <row r="481" ht="14" customHeight="1" spans="1:42">
      <c r="A481" s="339"/>
      <c r="B481" s="296"/>
      <c r="C481" s="126" t="s">
        <v>968</v>
      </c>
      <c r="D481" s="297">
        <f t="shared" si="264"/>
        <v>10</v>
      </c>
      <c r="E481" s="298"/>
      <c r="F481" s="298"/>
      <c r="G481" s="298"/>
      <c r="H481" s="298"/>
      <c r="I481" s="298"/>
      <c r="J481" s="298"/>
      <c r="K481" s="298"/>
      <c r="L481" s="298"/>
      <c r="M481" s="298"/>
      <c r="N481" s="298"/>
      <c r="O481" s="298"/>
      <c r="P481" s="298"/>
      <c r="Q481" s="316">
        <f t="shared" si="256"/>
        <v>0</v>
      </c>
      <c r="R481" s="298"/>
      <c r="S481" s="298"/>
      <c r="T481" s="316">
        <f t="shared" si="257"/>
        <v>0</v>
      </c>
      <c r="U481" s="298"/>
      <c r="V481" s="298"/>
      <c r="W481" s="298"/>
      <c r="X481" s="298">
        <v>10</v>
      </c>
      <c r="Y481" s="298"/>
      <c r="Z481" s="298"/>
      <c r="AA481" s="298"/>
      <c r="AB481" s="298"/>
      <c r="AC481" s="298"/>
      <c r="AD481" s="298"/>
      <c r="AE481" s="298"/>
      <c r="AF481" s="298"/>
      <c r="AG481" s="298"/>
      <c r="AH481" s="298"/>
      <c r="AI481" s="316">
        <f t="shared" si="258"/>
        <v>10</v>
      </c>
      <c r="AJ481" s="316"/>
      <c r="AK481" s="298"/>
      <c r="AL481" s="297">
        <f t="shared" si="259"/>
        <v>10</v>
      </c>
      <c r="AM481" s="346"/>
      <c r="AN481" s="347"/>
      <c r="AO481" s="347"/>
      <c r="AP481" s="332">
        <f t="shared" si="262"/>
        <v>10</v>
      </c>
    </row>
    <row r="482" ht="14" customHeight="1" spans="1:42">
      <c r="A482" s="339"/>
      <c r="B482" s="296"/>
      <c r="C482" s="126" t="s">
        <v>969</v>
      </c>
      <c r="D482" s="297">
        <f t="shared" si="264"/>
        <v>78</v>
      </c>
      <c r="E482" s="298"/>
      <c r="F482" s="298"/>
      <c r="G482" s="298"/>
      <c r="H482" s="298"/>
      <c r="I482" s="298"/>
      <c r="J482" s="298"/>
      <c r="K482" s="298"/>
      <c r="L482" s="298"/>
      <c r="M482" s="298"/>
      <c r="N482" s="298"/>
      <c r="O482" s="298"/>
      <c r="P482" s="298"/>
      <c r="Q482" s="316">
        <f t="shared" si="256"/>
        <v>0</v>
      </c>
      <c r="R482" s="298"/>
      <c r="S482" s="298"/>
      <c r="T482" s="316">
        <f t="shared" si="257"/>
        <v>0</v>
      </c>
      <c r="U482" s="298"/>
      <c r="V482" s="298"/>
      <c r="W482" s="298"/>
      <c r="X482" s="298">
        <v>78</v>
      </c>
      <c r="Y482" s="298"/>
      <c r="Z482" s="298"/>
      <c r="AA482" s="298"/>
      <c r="AB482" s="298"/>
      <c r="AC482" s="298"/>
      <c r="AD482" s="298"/>
      <c r="AE482" s="298"/>
      <c r="AF482" s="298"/>
      <c r="AG482" s="298"/>
      <c r="AH482" s="298"/>
      <c r="AI482" s="316">
        <f t="shared" si="258"/>
        <v>78</v>
      </c>
      <c r="AJ482" s="316"/>
      <c r="AK482" s="298"/>
      <c r="AL482" s="297">
        <f t="shared" si="259"/>
        <v>78</v>
      </c>
      <c r="AM482" s="346"/>
      <c r="AN482" s="347">
        <v>49</v>
      </c>
      <c r="AO482" s="347">
        <v>18</v>
      </c>
      <c r="AP482" s="332">
        <f t="shared" si="262"/>
        <v>145</v>
      </c>
    </row>
    <row r="483" ht="14" customHeight="1" spans="1:42">
      <c r="A483" s="339"/>
      <c r="B483" s="296"/>
      <c r="C483" s="126" t="s">
        <v>970</v>
      </c>
      <c r="D483" s="297">
        <f t="shared" si="264"/>
        <v>10</v>
      </c>
      <c r="E483" s="298"/>
      <c r="F483" s="298"/>
      <c r="G483" s="298"/>
      <c r="H483" s="298"/>
      <c r="I483" s="298"/>
      <c r="J483" s="298"/>
      <c r="K483" s="298"/>
      <c r="L483" s="298"/>
      <c r="M483" s="298"/>
      <c r="N483" s="298"/>
      <c r="O483" s="298"/>
      <c r="P483" s="298"/>
      <c r="Q483" s="316">
        <f t="shared" si="256"/>
        <v>0</v>
      </c>
      <c r="R483" s="298"/>
      <c r="S483" s="298"/>
      <c r="T483" s="316">
        <f t="shared" si="257"/>
        <v>0</v>
      </c>
      <c r="U483" s="298"/>
      <c r="V483" s="298"/>
      <c r="W483" s="298"/>
      <c r="X483" s="298">
        <v>10</v>
      </c>
      <c r="Y483" s="298"/>
      <c r="Z483" s="298"/>
      <c r="AA483" s="298"/>
      <c r="AB483" s="298"/>
      <c r="AC483" s="298"/>
      <c r="AD483" s="298"/>
      <c r="AE483" s="298"/>
      <c r="AF483" s="298"/>
      <c r="AG483" s="298"/>
      <c r="AH483" s="298"/>
      <c r="AI483" s="316">
        <f t="shared" si="258"/>
        <v>10</v>
      </c>
      <c r="AJ483" s="316"/>
      <c r="AK483" s="298"/>
      <c r="AL483" s="297">
        <f t="shared" si="259"/>
        <v>10</v>
      </c>
      <c r="AM483" s="341"/>
      <c r="AN483" s="342">
        <v>20</v>
      </c>
      <c r="AO483" s="342"/>
      <c r="AP483" s="332">
        <f t="shared" si="262"/>
        <v>30</v>
      </c>
    </row>
    <row r="484" ht="14" customHeight="1" spans="1:42">
      <c r="A484" s="339"/>
      <c r="B484" s="296"/>
      <c r="C484" s="126" t="s">
        <v>971</v>
      </c>
      <c r="D484" s="297">
        <f t="shared" si="264"/>
        <v>60.45</v>
      </c>
      <c r="E484" s="298"/>
      <c r="F484" s="298"/>
      <c r="G484" s="298"/>
      <c r="H484" s="298"/>
      <c r="I484" s="298"/>
      <c r="J484" s="298"/>
      <c r="K484" s="298"/>
      <c r="L484" s="298"/>
      <c r="M484" s="298"/>
      <c r="N484" s="298"/>
      <c r="O484" s="298"/>
      <c r="P484" s="298"/>
      <c r="Q484" s="316">
        <f t="shared" si="256"/>
        <v>0</v>
      </c>
      <c r="R484" s="298"/>
      <c r="S484" s="298"/>
      <c r="T484" s="316">
        <f t="shared" si="257"/>
        <v>0</v>
      </c>
      <c r="U484" s="298"/>
      <c r="V484" s="298"/>
      <c r="W484" s="298"/>
      <c r="X484" s="298"/>
      <c r="Y484" s="298"/>
      <c r="Z484" s="298"/>
      <c r="AA484" s="298"/>
      <c r="AB484" s="298"/>
      <c r="AC484" s="298"/>
      <c r="AD484" s="298"/>
      <c r="AE484" s="345">
        <v>60.45</v>
      </c>
      <c r="AF484" s="298"/>
      <c r="AG484" s="298"/>
      <c r="AH484" s="298"/>
      <c r="AI484" s="316">
        <f t="shared" si="258"/>
        <v>60.45</v>
      </c>
      <c r="AJ484" s="316"/>
      <c r="AK484" s="298"/>
      <c r="AL484" s="297">
        <f t="shared" si="259"/>
        <v>60.45</v>
      </c>
      <c r="AM484" s="343"/>
      <c r="AN484" s="344"/>
      <c r="AO484" s="344"/>
      <c r="AP484" s="332">
        <f t="shared" si="262"/>
        <v>60.45</v>
      </c>
    </row>
    <row r="485" ht="14" customHeight="1" spans="1:42">
      <c r="A485" s="339"/>
      <c r="B485" s="296"/>
      <c r="C485" s="126" t="s">
        <v>972</v>
      </c>
      <c r="D485" s="297">
        <f t="shared" si="264"/>
        <v>0</v>
      </c>
      <c r="E485" s="298"/>
      <c r="F485" s="298"/>
      <c r="G485" s="298"/>
      <c r="H485" s="298"/>
      <c r="I485" s="298"/>
      <c r="J485" s="298"/>
      <c r="K485" s="298"/>
      <c r="L485" s="298"/>
      <c r="M485" s="298"/>
      <c r="N485" s="298"/>
      <c r="O485" s="298"/>
      <c r="P485" s="298"/>
      <c r="Q485" s="316">
        <f t="shared" si="256"/>
        <v>0</v>
      </c>
      <c r="R485" s="298"/>
      <c r="S485" s="298"/>
      <c r="T485" s="316">
        <f t="shared" si="257"/>
        <v>0</v>
      </c>
      <c r="U485" s="298"/>
      <c r="V485" s="298"/>
      <c r="W485" s="298"/>
      <c r="X485" s="298"/>
      <c r="Y485" s="298"/>
      <c r="Z485" s="298"/>
      <c r="AA485" s="298"/>
      <c r="AB485" s="298"/>
      <c r="AC485" s="298"/>
      <c r="AD485" s="298"/>
      <c r="AE485" s="298"/>
      <c r="AF485" s="298"/>
      <c r="AG485" s="298"/>
      <c r="AH485" s="298"/>
      <c r="AI485" s="316">
        <f t="shared" si="258"/>
        <v>0</v>
      </c>
      <c r="AJ485" s="316"/>
      <c r="AK485" s="298"/>
      <c r="AL485" s="297">
        <f t="shared" si="259"/>
        <v>0</v>
      </c>
      <c r="AM485" s="343"/>
      <c r="AN485" s="344"/>
      <c r="AO485" s="344"/>
      <c r="AP485" s="332">
        <f t="shared" si="262"/>
        <v>0</v>
      </c>
    </row>
    <row r="486" ht="14" customHeight="1" spans="1:42">
      <c r="A486" s="339"/>
      <c r="B486" s="296"/>
      <c r="C486" s="126" t="s">
        <v>973</v>
      </c>
      <c r="D486" s="297">
        <f t="shared" si="264"/>
        <v>0</v>
      </c>
      <c r="E486" s="298"/>
      <c r="F486" s="298"/>
      <c r="G486" s="298"/>
      <c r="H486" s="298"/>
      <c r="I486" s="298"/>
      <c r="J486" s="298"/>
      <c r="K486" s="298"/>
      <c r="L486" s="298"/>
      <c r="M486" s="298"/>
      <c r="N486" s="298"/>
      <c r="O486" s="298"/>
      <c r="P486" s="298"/>
      <c r="Q486" s="316">
        <f t="shared" si="256"/>
        <v>0</v>
      </c>
      <c r="R486" s="298"/>
      <c r="S486" s="298"/>
      <c r="T486" s="316">
        <f t="shared" si="257"/>
        <v>0</v>
      </c>
      <c r="U486" s="298"/>
      <c r="V486" s="298"/>
      <c r="W486" s="298"/>
      <c r="X486" s="298"/>
      <c r="Y486" s="298"/>
      <c r="Z486" s="298"/>
      <c r="AA486" s="298"/>
      <c r="AB486" s="298"/>
      <c r="AC486" s="298"/>
      <c r="AD486" s="298"/>
      <c r="AE486" s="298"/>
      <c r="AF486" s="298"/>
      <c r="AG486" s="298"/>
      <c r="AH486" s="298"/>
      <c r="AI486" s="316">
        <f t="shared" si="258"/>
        <v>0</v>
      </c>
      <c r="AJ486" s="316"/>
      <c r="AK486" s="298"/>
      <c r="AL486" s="297">
        <f t="shared" si="259"/>
        <v>0</v>
      </c>
      <c r="AM486" s="343"/>
      <c r="AN486" s="344">
        <v>494</v>
      </c>
      <c r="AO486" s="344">
        <v>223</v>
      </c>
      <c r="AP486" s="332">
        <f t="shared" si="262"/>
        <v>717</v>
      </c>
    </row>
    <row r="487" ht="14" customHeight="1" spans="1:42">
      <c r="A487" s="339"/>
      <c r="B487" s="296"/>
      <c r="C487" s="126" t="s">
        <v>974</v>
      </c>
      <c r="D487" s="297">
        <f t="shared" si="264"/>
        <v>0</v>
      </c>
      <c r="E487" s="298"/>
      <c r="F487" s="298"/>
      <c r="G487" s="298"/>
      <c r="H487" s="298"/>
      <c r="I487" s="298"/>
      <c r="J487" s="298"/>
      <c r="K487" s="298"/>
      <c r="L487" s="298"/>
      <c r="M487" s="298"/>
      <c r="N487" s="298"/>
      <c r="O487" s="298"/>
      <c r="P487" s="298"/>
      <c r="Q487" s="316">
        <f t="shared" si="256"/>
        <v>0</v>
      </c>
      <c r="R487" s="298"/>
      <c r="S487" s="298"/>
      <c r="T487" s="316">
        <f t="shared" si="257"/>
        <v>0</v>
      </c>
      <c r="U487" s="298"/>
      <c r="V487" s="298"/>
      <c r="W487" s="298"/>
      <c r="X487" s="298"/>
      <c r="Y487" s="298"/>
      <c r="Z487" s="298"/>
      <c r="AA487" s="298"/>
      <c r="AB487" s="298"/>
      <c r="AC487" s="298"/>
      <c r="AD487" s="298"/>
      <c r="AE487" s="298"/>
      <c r="AF487" s="298"/>
      <c r="AG487" s="298"/>
      <c r="AH487" s="298"/>
      <c r="AI487" s="316">
        <f t="shared" si="258"/>
        <v>0</v>
      </c>
      <c r="AJ487" s="316"/>
      <c r="AK487" s="298"/>
      <c r="AL487" s="297">
        <f t="shared" si="259"/>
        <v>0</v>
      </c>
      <c r="AM487" s="346"/>
      <c r="AN487" s="347"/>
      <c r="AO487" s="347"/>
      <c r="AP487" s="332">
        <f t="shared" si="262"/>
        <v>0</v>
      </c>
    </row>
    <row r="488" ht="14" customHeight="1" spans="1:42">
      <c r="A488" s="339"/>
      <c r="B488" s="296"/>
      <c r="C488" s="126" t="s">
        <v>975</v>
      </c>
      <c r="D488" s="297">
        <f t="shared" si="264"/>
        <v>0</v>
      </c>
      <c r="E488" s="298"/>
      <c r="F488" s="298"/>
      <c r="G488" s="298"/>
      <c r="H488" s="298"/>
      <c r="I488" s="298"/>
      <c r="J488" s="298"/>
      <c r="K488" s="298"/>
      <c r="L488" s="298"/>
      <c r="M488" s="298"/>
      <c r="N488" s="298"/>
      <c r="O488" s="298"/>
      <c r="P488" s="298"/>
      <c r="Q488" s="316">
        <f t="shared" si="256"/>
        <v>0</v>
      </c>
      <c r="R488" s="298"/>
      <c r="S488" s="298"/>
      <c r="T488" s="316">
        <f t="shared" si="257"/>
        <v>0</v>
      </c>
      <c r="U488" s="298"/>
      <c r="V488" s="298"/>
      <c r="W488" s="298"/>
      <c r="X488" s="298"/>
      <c r="Y488" s="298"/>
      <c r="Z488" s="298"/>
      <c r="AA488" s="298"/>
      <c r="AB488" s="298"/>
      <c r="AC488" s="298"/>
      <c r="AD488" s="298"/>
      <c r="AE488" s="298"/>
      <c r="AF488" s="298"/>
      <c r="AG488" s="298"/>
      <c r="AH488" s="298"/>
      <c r="AI488" s="316">
        <f t="shared" si="258"/>
        <v>0</v>
      </c>
      <c r="AJ488" s="316"/>
      <c r="AK488" s="298"/>
      <c r="AL488" s="297">
        <f t="shared" si="259"/>
        <v>0</v>
      </c>
      <c r="AM488" s="346"/>
      <c r="AN488" s="347"/>
      <c r="AO488" s="347"/>
      <c r="AP488" s="332">
        <f t="shared" si="262"/>
        <v>0</v>
      </c>
    </row>
    <row r="489" ht="14" customHeight="1" spans="1:42">
      <c r="A489" s="339"/>
      <c r="B489" s="296"/>
      <c r="C489" s="126" t="s">
        <v>976</v>
      </c>
      <c r="D489" s="297">
        <f t="shared" si="264"/>
        <v>0</v>
      </c>
      <c r="E489" s="298"/>
      <c r="F489" s="298"/>
      <c r="G489" s="298"/>
      <c r="H489" s="298"/>
      <c r="I489" s="298"/>
      <c r="J489" s="298"/>
      <c r="K489" s="298"/>
      <c r="L489" s="298"/>
      <c r="M489" s="298"/>
      <c r="N489" s="298"/>
      <c r="O489" s="298"/>
      <c r="P489" s="298"/>
      <c r="Q489" s="316">
        <f t="shared" si="256"/>
        <v>0</v>
      </c>
      <c r="R489" s="298"/>
      <c r="S489" s="298"/>
      <c r="T489" s="316">
        <f t="shared" si="257"/>
        <v>0</v>
      </c>
      <c r="U489" s="298"/>
      <c r="V489" s="298"/>
      <c r="W489" s="298"/>
      <c r="X489" s="298"/>
      <c r="Y489" s="298"/>
      <c r="Z489" s="298"/>
      <c r="AA489" s="298"/>
      <c r="AB489" s="298"/>
      <c r="AC489" s="298"/>
      <c r="AD489" s="298"/>
      <c r="AE489" s="298"/>
      <c r="AF489" s="298"/>
      <c r="AG489" s="298"/>
      <c r="AH489" s="298"/>
      <c r="AI489" s="316">
        <f t="shared" si="258"/>
        <v>0</v>
      </c>
      <c r="AJ489" s="316"/>
      <c r="AK489" s="298"/>
      <c r="AL489" s="297">
        <f t="shared" si="259"/>
        <v>0</v>
      </c>
      <c r="AM489" s="346"/>
      <c r="AN489" s="347"/>
      <c r="AO489" s="347"/>
      <c r="AP489" s="332">
        <f t="shared" si="262"/>
        <v>0</v>
      </c>
    </row>
    <row r="490" ht="14" customHeight="1" spans="1:42">
      <c r="A490" s="339"/>
      <c r="B490" s="296"/>
      <c r="C490" s="126" t="s">
        <v>977</v>
      </c>
      <c r="D490" s="297">
        <f t="shared" si="264"/>
        <v>0</v>
      </c>
      <c r="E490" s="298"/>
      <c r="F490" s="298"/>
      <c r="G490" s="298"/>
      <c r="H490" s="298"/>
      <c r="I490" s="298"/>
      <c r="J490" s="298"/>
      <c r="K490" s="298"/>
      <c r="L490" s="298"/>
      <c r="M490" s="298"/>
      <c r="N490" s="298"/>
      <c r="O490" s="298"/>
      <c r="P490" s="298"/>
      <c r="Q490" s="316">
        <f t="shared" si="256"/>
        <v>0</v>
      </c>
      <c r="R490" s="298"/>
      <c r="S490" s="298"/>
      <c r="T490" s="316">
        <f t="shared" si="257"/>
        <v>0</v>
      </c>
      <c r="U490" s="298"/>
      <c r="V490" s="298"/>
      <c r="W490" s="298"/>
      <c r="X490" s="298"/>
      <c r="Y490" s="298"/>
      <c r="Z490" s="298"/>
      <c r="AA490" s="298"/>
      <c r="AB490" s="298"/>
      <c r="AC490" s="298"/>
      <c r="AD490" s="298"/>
      <c r="AE490" s="298"/>
      <c r="AF490" s="298"/>
      <c r="AG490" s="298"/>
      <c r="AH490" s="298"/>
      <c r="AI490" s="316">
        <f t="shared" si="258"/>
        <v>0</v>
      </c>
      <c r="AJ490" s="316"/>
      <c r="AK490" s="298"/>
      <c r="AL490" s="297">
        <f t="shared" si="259"/>
        <v>0</v>
      </c>
      <c r="AM490" s="346"/>
      <c r="AN490" s="347"/>
      <c r="AO490" s="347">
        <v>800</v>
      </c>
      <c r="AP490" s="332">
        <f t="shared" si="262"/>
        <v>800</v>
      </c>
    </row>
    <row r="491" ht="14" customHeight="1" spans="1:42">
      <c r="A491" s="339"/>
      <c r="B491" s="296"/>
      <c r="C491" s="126" t="s">
        <v>978</v>
      </c>
      <c r="D491" s="297">
        <f t="shared" si="264"/>
        <v>387</v>
      </c>
      <c r="E491" s="298"/>
      <c r="F491" s="298"/>
      <c r="G491" s="298"/>
      <c r="H491" s="298"/>
      <c r="I491" s="298"/>
      <c r="J491" s="298"/>
      <c r="K491" s="298"/>
      <c r="L491" s="298"/>
      <c r="M491" s="298"/>
      <c r="N491" s="298"/>
      <c r="O491" s="298"/>
      <c r="P491" s="298"/>
      <c r="Q491" s="316">
        <f t="shared" si="256"/>
        <v>0</v>
      </c>
      <c r="R491" s="298"/>
      <c r="S491" s="298"/>
      <c r="T491" s="316">
        <f t="shared" si="257"/>
        <v>0</v>
      </c>
      <c r="U491" s="298"/>
      <c r="V491" s="298"/>
      <c r="W491" s="298"/>
      <c r="X491" s="298"/>
      <c r="Y491" s="298"/>
      <c r="Z491" s="298"/>
      <c r="AA491" s="298"/>
      <c r="AB491" s="298"/>
      <c r="AC491" s="298"/>
      <c r="AD491" s="298"/>
      <c r="AE491" s="298">
        <v>38</v>
      </c>
      <c r="AF491" s="298"/>
      <c r="AG491" s="298"/>
      <c r="AH491" s="298">
        <v>349</v>
      </c>
      <c r="AI491" s="316">
        <f t="shared" si="258"/>
        <v>387</v>
      </c>
      <c r="AJ491" s="316"/>
      <c r="AK491" s="298"/>
      <c r="AL491" s="297">
        <f t="shared" si="259"/>
        <v>387</v>
      </c>
      <c r="AM491" s="341"/>
      <c r="AN491" s="342"/>
      <c r="AO491" s="342">
        <v>430</v>
      </c>
      <c r="AP491" s="332">
        <f t="shared" si="262"/>
        <v>817</v>
      </c>
    </row>
    <row r="492" ht="14" customHeight="1" spans="1:42">
      <c r="A492" s="339"/>
      <c r="B492" s="296"/>
      <c r="C492" s="126" t="s">
        <v>979</v>
      </c>
      <c r="D492" s="297">
        <f>SUM(D493:D500)</f>
        <v>3560.71</v>
      </c>
      <c r="E492" s="297">
        <f t="shared" ref="E492:AP492" si="265">SUM(E493:E500)</f>
        <v>72.68</v>
      </c>
      <c r="F492" s="297">
        <f t="shared" si="265"/>
        <v>0</v>
      </c>
      <c r="G492" s="297">
        <f t="shared" si="265"/>
        <v>14.25</v>
      </c>
      <c r="H492" s="297">
        <f t="shared" si="265"/>
        <v>0</v>
      </c>
      <c r="I492" s="297">
        <f t="shared" si="265"/>
        <v>4.4</v>
      </c>
      <c r="J492" s="297">
        <f t="shared" si="265"/>
        <v>0</v>
      </c>
      <c r="K492" s="297">
        <f t="shared" si="265"/>
        <v>0.2</v>
      </c>
      <c r="L492" s="297">
        <f t="shared" si="265"/>
        <v>0</v>
      </c>
      <c r="M492" s="297">
        <f t="shared" si="265"/>
        <v>0</v>
      </c>
      <c r="N492" s="297">
        <f t="shared" si="265"/>
        <v>0</v>
      </c>
      <c r="O492" s="297">
        <f t="shared" si="265"/>
        <v>0</v>
      </c>
      <c r="P492" s="297">
        <f t="shared" si="265"/>
        <v>0</v>
      </c>
      <c r="Q492" s="297">
        <f t="shared" si="265"/>
        <v>91.53</v>
      </c>
      <c r="R492" s="297">
        <f t="shared" si="265"/>
        <v>8.08</v>
      </c>
      <c r="S492" s="297">
        <f t="shared" si="265"/>
        <v>18</v>
      </c>
      <c r="T492" s="297">
        <f t="shared" si="265"/>
        <v>26.08</v>
      </c>
      <c r="U492" s="297">
        <f t="shared" si="265"/>
        <v>0</v>
      </c>
      <c r="V492" s="297">
        <f t="shared" si="265"/>
        <v>0</v>
      </c>
      <c r="W492" s="297">
        <f t="shared" si="265"/>
        <v>0</v>
      </c>
      <c r="X492" s="297">
        <f t="shared" si="265"/>
        <v>394</v>
      </c>
      <c r="Y492" s="297">
        <f t="shared" si="265"/>
        <v>0</v>
      </c>
      <c r="Z492" s="297">
        <f t="shared" si="265"/>
        <v>0</v>
      </c>
      <c r="AA492" s="297">
        <f t="shared" si="265"/>
        <v>0</v>
      </c>
      <c r="AB492" s="297">
        <f t="shared" si="265"/>
        <v>0</v>
      </c>
      <c r="AC492" s="297">
        <f t="shared" si="265"/>
        <v>0</v>
      </c>
      <c r="AD492" s="297">
        <f t="shared" si="265"/>
        <v>1549.1</v>
      </c>
      <c r="AE492" s="297">
        <f t="shared" si="265"/>
        <v>1500</v>
      </c>
      <c r="AF492" s="297">
        <f t="shared" si="265"/>
        <v>0</v>
      </c>
      <c r="AG492" s="297">
        <f t="shared" si="265"/>
        <v>0</v>
      </c>
      <c r="AH492" s="297">
        <f t="shared" si="265"/>
        <v>0</v>
      </c>
      <c r="AI492" s="297">
        <f t="shared" si="265"/>
        <v>3443.1</v>
      </c>
      <c r="AJ492" s="297">
        <f t="shared" si="265"/>
        <v>0</v>
      </c>
      <c r="AK492" s="297">
        <f t="shared" si="265"/>
        <v>0</v>
      </c>
      <c r="AL492" s="297">
        <f t="shared" si="265"/>
        <v>3560.71</v>
      </c>
      <c r="AM492" s="297">
        <f t="shared" si="265"/>
        <v>3713</v>
      </c>
      <c r="AN492" s="297">
        <f t="shared" si="265"/>
        <v>1193</v>
      </c>
      <c r="AO492" s="297">
        <f t="shared" si="265"/>
        <v>2437</v>
      </c>
      <c r="AP492" s="297">
        <f t="shared" si="265"/>
        <v>10903.71</v>
      </c>
    </row>
    <row r="493" ht="14" customHeight="1" spans="1:42">
      <c r="A493" s="339"/>
      <c r="B493" s="296"/>
      <c r="C493" s="126" t="s">
        <v>453</v>
      </c>
      <c r="D493" s="297">
        <f t="shared" ref="D493:D500" si="266">Q493+T493+AI493+AJ493+AK493</f>
        <v>317.61</v>
      </c>
      <c r="E493" s="298">
        <v>72.68</v>
      </c>
      <c r="F493" s="298"/>
      <c r="G493" s="298">
        <v>14.25</v>
      </c>
      <c r="H493" s="298"/>
      <c r="I493" s="298">
        <v>4.4</v>
      </c>
      <c r="J493" s="298"/>
      <c r="K493" s="298">
        <v>0.2</v>
      </c>
      <c r="L493" s="298"/>
      <c r="M493" s="298"/>
      <c r="N493" s="298"/>
      <c r="O493" s="298"/>
      <c r="P493" s="298"/>
      <c r="Q493" s="316">
        <f t="shared" si="256"/>
        <v>91.53</v>
      </c>
      <c r="R493" s="298">
        <v>8.08</v>
      </c>
      <c r="S493" s="298">
        <v>18</v>
      </c>
      <c r="T493" s="316">
        <f t="shared" si="257"/>
        <v>26.08</v>
      </c>
      <c r="U493" s="298"/>
      <c r="V493" s="298"/>
      <c r="W493" s="298"/>
      <c r="X493" s="298">
        <v>200</v>
      </c>
      <c r="Y493" s="298"/>
      <c r="Z493" s="298"/>
      <c r="AA493" s="298"/>
      <c r="AB493" s="298"/>
      <c r="AC493" s="298"/>
      <c r="AD493" s="298"/>
      <c r="AE493" s="298"/>
      <c r="AF493" s="298"/>
      <c r="AG493" s="298"/>
      <c r="AH493" s="298"/>
      <c r="AI493" s="316">
        <f t="shared" si="258"/>
        <v>200</v>
      </c>
      <c r="AJ493" s="316"/>
      <c r="AK493" s="298"/>
      <c r="AL493" s="297">
        <f t="shared" si="259"/>
        <v>317.61</v>
      </c>
      <c r="AM493" s="341"/>
      <c r="AN493" s="342"/>
      <c r="AO493" s="342"/>
      <c r="AP493" s="332">
        <f t="shared" si="262"/>
        <v>317.61</v>
      </c>
    </row>
    <row r="494" ht="14" customHeight="1" spans="1:42">
      <c r="A494" s="339"/>
      <c r="B494" s="296"/>
      <c r="C494" s="126" t="s">
        <v>532</v>
      </c>
      <c r="D494" s="297">
        <f t="shared" si="266"/>
        <v>0</v>
      </c>
      <c r="E494" s="298"/>
      <c r="F494" s="298"/>
      <c r="G494" s="298"/>
      <c r="H494" s="298"/>
      <c r="I494" s="298"/>
      <c r="J494" s="298"/>
      <c r="K494" s="298"/>
      <c r="L494" s="298"/>
      <c r="M494" s="298"/>
      <c r="N494" s="298"/>
      <c r="O494" s="298"/>
      <c r="P494" s="298"/>
      <c r="Q494" s="316">
        <f t="shared" si="256"/>
        <v>0</v>
      </c>
      <c r="R494" s="298"/>
      <c r="S494" s="298"/>
      <c r="T494" s="316">
        <f t="shared" si="257"/>
        <v>0</v>
      </c>
      <c r="U494" s="298"/>
      <c r="V494" s="298"/>
      <c r="W494" s="298"/>
      <c r="X494" s="298"/>
      <c r="Y494" s="298"/>
      <c r="Z494" s="298"/>
      <c r="AA494" s="298"/>
      <c r="AB494" s="298"/>
      <c r="AC494" s="298"/>
      <c r="AD494" s="298"/>
      <c r="AE494" s="298"/>
      <c r="AF494" s="298"/>
      <c r="AG494" s="298"/>
      <c r="AH494" s="298"/>
      <c r="AI494" s="316">
        <f t="shared" si="258"/>
        <v>0</v>
      </c>
      <c r="AJ494" s="316"/>
      <c r="AK494" s="298"/>
      <c r="AL494" s="297">
        <f t="shared" si="259"/>
        <v>0</v>
      </c>
      <c r="AM494" s="341"/>
      <c r="AN494" s="342"/>
      <c r="AO494" s="342"/>
      <c r="AP494" s="332">
        <f t="shared" si="262"/>
        <v>0</v>
      </c>
    </row>
    <row r="495" ht="14" customHeight="1" spans="1:42">
      <c r="A495" s="339"/>
      <c r="B495" s="296"/>
      <c r="C495" s="126" t="s">
        <v>980</v>
      </c>
      <c r="D495" s="297">
        <f t="shared" si="266"/>
        <v>1500</v>
      </c>
      <c r="E495" s="298"/>
      <c r="F495" s="298"/>
      <c r="G495" s="298"/>
      <c r="H495" s="298"/>
      <c r="I495" s="298"/>
      <c r="J495" s="298"/>
      <c r="K495" s="298"/>
      <c r="L495" s="298"/>
      <c r="M495" s="298"/>
      <c r="N495" s="298"/>
      <c r="O495" s="298"/>
      <c r="P495" s="298"/>
      <c r="Q495" s="316">
        <f t="shared" si="256"/>
        <v>0</v>
      </c>
      <c r="R495" s="298"/>
      <c r="S495" s="298"/>
      <c r="T495" s="316">
        <f t="shared" si="257"/>
        <v>0</v>
      </c>
      <c r="U495" s="298"/>
      <c r="V495" s="298"/>
      <c r="W495" s="298"/>
      <c r="X495" s="298"/>
      <c r="Y495" s="298"/>
      <c r="Z495" s="298"/>
      <c r="AA495" s="298"/>
      <c r="AB495" s="298"/>
      <c r="AC495" s="298"/>
      <c r="AD495" s="298"/>
      <c r="AE495" s="298">
        <v>1500</v>
      </c>
      <c r="AF495" s="298"/>
      <c r="AG495" s="298"/>
      <c r="AH495" s="298"/>
      <c r="AI495" s="316">
        <f t="shared" si="258"/>
        <v>1500</v>
      </c>
      <c r="AJ495" s="316"/>
      <c r="AK495" s="298"/>
      <c r="AL495" s="297">
        <f t="shared" si="259"/>
        <v>1500</v>
      </c>
      <c r="AM495" s="341"/>
      <c r="AN495" s="342"/>
      <c r="AO495" s="342">
        <v>2437</v>
      </c>
      <c r="AP495" s="332">
        <f t="shared" si="262"/>
        <v>3937</v>
      </c>
    </row>
    <row r="496" ht="14" customHeight="1" spans="1:42">
      <c r="A496" s="339"/>
      <c r="B496" s="296"/>
      <c r="C496" s="126" t="s">
        <v>981</v>
      </c>
      <c r="D496" s="297">
        <f t="shared" si="266"/>
        <v>0</v>
      </c>
      <c r="E496" s="298"/>
      <c r="F496" s="298"/>
      <c r="G496" s="298"/>
      <c r="H496" s="298"/>
      <c r="I496" s="298"/>
      <c r="J496" s="298"/>
      <c r="K496" s="298"/>
      <c r="L496" s="298"/>
      <c r="M496" s="298"/>
      <c r="N496" s="298"/>
      <c r="O496" s="298"/>
      <c r="P496" s="298"/>
      <c r="Q496" s="316">
        <f t="shared" si="256"/>
        <v>0</v>
      </c>
      <c r="R496" s="298"/>
      <c r="S496" s="298"/>
      <c r="T496" s="316">
        <f t="shared" si="257"/>
        <v>0</v>
      </c>
      <c r="U496" s="298"/>
      <c r="V496" s="298"/>
      <c r="W496" s="298"/>
      <c r="X496" s="298"/>
      <c r="Y496" s="298"/>
      <c r="Z496" s="298"/>
      <c r="AA496" s="298"/>
      <c r="AB496" s="298"/>
      <c r="AC496" s="298"/>
      <c r="AD496" s="298"/>
      <c r="AE496" s="298"/>
      <c r="AF496" s="298"/>
      <c r="AG496" s="298"/>
      <c r="AH496" s="298"/>
      <c r="AI496" s="316">
        <f t="shared" si="258"/>
        <v>0</v>
      </c>
      <c r="AJ496" s="316"/>
      <c r="AK496" s="298"/>
      <c r="AL496" s="297">
        <f t="shared" si="259"/>
        <v>0</v>
      </c>
      <c r="AM496" s="332"/>
      <c r="AN496" s="332"/>
      <c r="AO496" s="332"/>
      <c r="AP496" s="332">
        <f t="shared" si="262"/>
        <v>0</v>
      </c>
    </row>
    <row r="497" ht="14" customHeight="1" spans="1:42">
      <c r="A497" s="339"/>
      <c r="B497" s="296"/>
      <c r="C497" s="126" t="s">
        <v>982</v>
      </c>
      <c r="D497" s="297">
        <f t="shared" si="266"/>
        <v>0</v>
      </c>
      <c r="E497" s="298"/>
      <c r="F497" s="298"/>
      <c r="G497" s="298"/>
      <c r="H497" s="298"/>
      <c r="I497" s="298"/>
      <c r="J497" s="298"/>
      <c r="K497" s="298"/>
      <c r="L497" s="298"/>
      <c r="M497" s="298"/>
      <c r="N497" s="298"/>
      <c r="O497" s="298"/>
      <c r="P497" s="298"/>
      <c r="Q497" s="316">
        <f t="shared" si="256"/>
        <v>0</v>
      </c>
      <c r="R497" s="298"/>
      <c r="S497" s="298"/>
      <c r="T497" s="316">
        <f t="shared" si="257"/>
        <v>0</v>
      </c>
      <c r="U497" s="298"/>
      <c r="V497" s="298"/>
      <c r="W497" s="298"/>
      <c r="X497" s="298"/>
      <c r="Y497" s="298"/>
      <c r="Z497" s="298"/>
      <c r="AA497" s="298"/>
      <c r="AB497" s="298"/>
      <c r="AC497" s="298"/>
      <c r="AD497" s="298"/>
      <c r="AE497" s="298"/>
      <c r="AF497" s="298"/>
      <c r="AG497" s="298"/>
      <c r="AH497" s="298"/>
      <c r="AI497" s="316">
        <f t="shared" si="258"/>
        <v>0</v>
      </c>
      <c r="AJ497" s="316"/>
      <c r="AK497" s="298"/>
      <c r="AL497" s="297">
        <f t="shared" si="259"/>
        <v>0</v>
      </c>
      <c r="AM497" s="332"/>
      <c r="AN497" s="332"/>
      <c r="AO497" s="332"/>
      <c r="AP497" s="332">
        <f t="shared" si="262"/>
        <v>0</v>
      </c>
    </row>
    <row r="498" ht="14" customHeight="1" spans="1:42">
      <c r="A498" s="339"/>
      <c r="B498" s="296"/>
      <c r="C498" s="126" t="s">
        <v>983</v>
      </c>
      <c r="D498" s="297">
        <f t="shared" si="266"/>
        <v>0</v>
      </c>
      <c r="E498" s="298"/>
      <c r="F498" s="298"/>
      <c r="G498" s="298"/>
      <c r="H498" s="298"/>
      <c r="I498" s="298"/>
      <c r="J498" s="298"/>
      <c r="K498" s="298"/>
      <c r="L498" s="298"/>
      <c r="M498" s="298"/>
      <c r="N498" s="298"/>
      <c r="O498" s="298"/>
      <c r="P498" s="298"/>
      <c r="Q498" s="316">
        <f t="shared" si="256"/>
        <v>0</v>
      </c>
      <c r="R498" s="298"/>
      <c r="S498" s="298"/>
      <c r="T498" s="316">
        <f t="shared" si="257"/>
        <v>0</v>
      </c>
      <c r="U498" s="298"/>
      <c r="V498" s="298"/>
      <c r="W498" s="298"/>
      <c r="X498" s="298"/>
      <c r="Y498" s="298"/>
      <c r="Z498" s="298"/>
      <c r="AA498" s="298"/>
      <c r="AB498" s="298"/>
      <c r="AC498" s="298"/>
      <c r="AD498" s="298"/>
      <c r="AE498" s="298"/>
      <c r="AF498" s="298"/>
      <c r="AG498" s="298"/>
      <c r="AH498" s="298"/>
      <c r="AI498" s="316">
        <f t="shared" si="258"/>
        <v>0</v>
      </c>
      <c r="AJ498" s="316"/>
      <c r="AK498" s="298"/>
      <c r="AL498" s="297">
        <f t="shared" si="259"/>
        <v>0</v>
      </c>
      <c r="AM498" s="332"/>
      <c r="AN498" s="332"/>
      <c r="AO498" s="332"/>
      <c r="AP498" s="332">
        <f t="shared" si="262"/>
        <v>0</v>
      </c>
    </row>
    <row r="499" ht="14" customHeight="1" spans="1:42">
      <c r="A499" s="339"/>
      <c r="B499" s="296"/>
      <c r="C499" s="126" t="s">
        <v>984</v>
      </c>
      <c r="D499" s="297">
        <f t="shared" si="266"/>
        <v>0</v>
      </c>
      <c r="E499" s="298"/>
      <c r="F499" s="298"/>
      <c r="G499" s="298"/>
      <c r="H499" s="298"/>
      <c r="I499" s="298"/>
      <c r="J499" s="298"/>
      <c r="K499" s="298"/>
      <c r="L499" s="298"/>
      <c r="M499" s="298"/>
      <c r="N499" s="298"/>
      <c r="O499" s="298"/>
      <c r="P499" s="298"/>
      <c r="Q499" s="316">
        <f t="shared" si="256"/>
        <v>0</v>
      </c>
      <c r="R499" s="298"/>
      <c r="S499" s="298"/>
      <c r="T499" s="316">
        <f t="shared" si="257"/>
        <v>0</v>
      </c>
      <c r="U499" s="298"/>
      <c r="V499" s="298"/>
      <c r="W499" s="298"/>
      <c r="X499" s="298"/>
      <c r="Y499" s="298"/>
      <c r="Z499" s="298"/>
      <c r="AA499" s="298"/>
      <c r="AB499" s="298"/>
      <c r="AC499" s="298"/>
      <c r="AD499" s="298"/>
      <c r="AE499" s="298"/>
      <c r="AF499" s="298"/>
      <c r="AG499" s="298"/>
      <c r="AH499" s="298"/>
      <c r="AI499" s="316">
        <f t="shared" si="258"/>
        <v>0</v>
      </c>
      <c r="AJ499" s="316"/>
      <c r="AK499" s="298"/>
      <c r="AL499" s="297">
        <f t="shared" si="259"/>
        <v>0</v>
      </c>
      <c r="AM499" s="332"/>
      <c r="AN499" s="332"/>
      <c r="AO499" s="332"/>
      <c r="AP499" s="332">
        <f t="shared" si="262"/>
        <v>0</v>
      </c>
    </row>
    <row r="500" ht="14" customHeight="1" spans="1:42">
      <c r="A500" s="339"/>
      <c r="B500" s="296"/>
      <c r="C500" s="126" t="s">
        <v>985</v>
      </c>
      <c r="D500" s="297">
        <f t="shared" si="266"/>
        <v>1743.1</v>
      </c>
      <c r="E500" s="298"/>
      <c r="F500" s="298"/>
      <c r="G500" s="298"/>
      <c r="H500" s="298"/>
      <c r="I500" s="298"/>
      <c r="J500" s="298"/>
      <c r="K500" s="298"/>
      <c r="L500" s="298"/>
      <c r="M500" s="298"/>
      <c r="N500" s="298"/>
      <c r="O500" s="298"/>
      <c r="P500" s="298"/>
      <c r="Q500" s="316">
        <f t="shared" si="256"/>
        <v>0</v>
      </c>
      <c r="R500" s="298"/>
      <c r="S500" s="298"/>
      <c r="T500" s="316">
        <f t="shared" si="257"/>
        <v>0</v>
      </c>
      <c r="U500" s="298"/>
      <c r="V500" s="298"/>
      <c r="W500" s="298"/>
      <c r="X500" s="298">
        <v>194</v>
      </c>
      <c r="Y500" s="298"/>
      <c r="Z500" s="298"/>
      <c r="AA500" s="298"/>
      <c r="AB500" s="298"/>
      <c r="AC500" s="298"/>
      <c r="AD500" s="298">
        <v>1549.1</v>
      </c>
      <c r="AE500" s="298"/>
      <c r="AF500" s="298"/>
      <c r="AG500" s="298"/>
      <c r="AH500" s="298"/>
      <c r="AI500" s="316">
        <f t="shared" si="258"/>
        <v>1743.1</v>
      </c>
      <c r="AJ500" s="316"/>
      <c r="AK500" s="298"/>
      <c r="AL500" s="297">
        <f t="shared" si="259"/>
        <v>1743.1</v>
      </c>
      <c r="AM500" s="332">
        <v>3713</v>
      </c>
      <c r="AN500" s="332">
        <v>1193</v>
      </c>
      <c r="AO500" s="332"/>
      <c r="AP500" s="332">
        <f t="shared" si="262"/>
        <v>6649.1</v>
      </c>
    </row>
    <row r="501" ht="14" customHeight="1" spans="1:42">
      <c r="A501" s="339"/>
      <c r="B501" s="296"/>
      <c r="C501" s="126" t="s">
        <v>986</v>
      </c>
      <c r="D501" s="297">
        <f>SUM(D502:D506)</f>
        <v>0</v>
      </c>
      <c r="E501" s="297">
        <f t="shared" ref="E501:AP501" si="267">SUM(E502:E506)</f>
        <v>0</v>
      </c>
      <c r="F501" s="297">
        <f t="shared" si="267"/>
        <v>0</v>
      </c>
      <c r="G501" s="297">
        <f t="shared" si="267"/>
        <v>0</v>
      </c>
      <c r="H501" s="297">
        <f t="shared" si="267"/>
        <v>0</v>
      </c>
      <c r="I501" s="297">
        <f t="shared" si="267"/>
        <v>0</v>
      </c>
      <c r="J501" s="297">
        <f t="shared" si="267"/>
        <v>0</v>
      </c>
      <c r="K501" s="297">
        <f t="shared" si="267"/>
        <v>0</v>
      </c>
      <c r="L501" s="297">
        <f t="shared" si="267"/>
        <v>0</v>
      </c>
      <c r="M501" s="297">
        <f t="shared" si="267"/>
        <v>0</v>
      </c>
      <c r="N501" s="297">
        <f t="shared" si="267"/>
        <v>0</v>
      </c>
      <c r="O501" s="297">
        <f t="shared" si="267"/>
        <v>0</v>
      </c>
      <c r="P501" s="297">
        <f t="shared" si="267"/>
        <v>0</v>
      </c>
      <c r="Q501" s="297">
        <f t="shared" si="267"/>
        <v>0</v>
      </c>
      <c r="R501" s="297">
        <f t="shared" si="267"/>
        <v>0</v>
      </c>
      <c r="S501" s="297">
        <f t="shared" si="267"/>
        <v>0</v>
      </c>
      <c r="T501" s="297">
        <f t="shared" si="267"/>
        <v>0</v>
      </c>
      <c r="U501" s="297">
        <f t="shared" si="267"/>
        <v>0</v>
      </c>
      <c r="V501" s="297">
        <f t="shared" si="267"/>
        <v>0</v>
      </c>
      <c r="W501" s="297">
        <f t="shared" si="267"/>
        <v>0</v>
      </c>
      <c r="X501" s="297">
        <f t="shared" si="267"/>
        <v>0</v>
      </c>
      <c r="Y501" s="297">
        <f t="shared" si="267"/>
        <v>0</v>
      </c>
      <c r="Z501" s="297">
        <f t="shared" si="267"/>
        <v>0</v>
      </c>
      <c r="AA501" s="297">
        <f t="shared" si="267"/>
        <v>0</v>
      </c>
      <c r="AB501" s="297">
        <f t="shared" si="267"/>
        <v>0</v>
      </c>
      <c r="AC501" s="297">
        <f t="shared" si="267"/>
        <v>0</v>
      </c>
      <c r="AD501" s="297">
        <f t="shared" si="267"/>
        <v>0</v>
      </c>
      <c r="AE501" s="297">
        <f t="shared" si="267"/>
        <v>0</v>
      </c>
      <c r="AF501" s="297">
        <f t="shared" si="267"/>
        <v>0</v>
      </c>
      <c r="AG501" s="297">
        <f t="shared" si="267"/>
        <v>0</v>
      </c>
      <c r="AH501" s="297">
        <f t="shared" si="267"/>
        <v>0</v>
      </c>
      <c r="AI501" s="297">
        <f t="shared" si="267"/>
        <v>0</v>
      </c>
      <c r="AJ501" s="297">
        <f t="shared" si="267"/>
        <v>0</v>
      </c>
      <c r="AK501" s="297">
        <f t="shared" si="267"/>
        <v>0</v>
      </c>
      <c r="AL501" s="297">
        <f t="shared" si="267"/>
        <v>0</v>
      </c>
      <c r="AM501" s="297">
        <f t="shared" si="267"/>
        <v>0</v>
      </c>
      <c r="AN501" s="297">
        <f t="shared" si="267"/>
        <v>1980</v>
      </c>
      <c r="AO501" s="297">
        <f t="shared" si="267"/>
        <v>189</v>
      </c>
      <c r="AP501" s="297">
        <f t="shared" si="267"/>
        <v>2169</v>
      </c>
    </row>
    <row r="502" ht="14" customHeight="1" spans="1:42">
      <c r="A502" s="339"/>
      <c r="B502" s="296"/>
      <c r="C502" s="126" t="s">
        <v>696</v>
      </c>
      <c r="D502" s="297">
        <f t="shared" ref="D502:D506" si="268">Q502+T502+AI502+AJ502+AK502</f>
        <v>0</v>
      </c>
      <c r="E502" s="298"/>
      <c r="F502" s="298"/>
      <c r="G502" s="298"/>
      <c r="H502" s="298"/>
      <c r="I502" s="298"/>
      <c r="J502" s="298"/>
      <c r="K502" s="298"/>
      <c r="L502" s="298"/>
      <c r="M502" s="298"/>
      <c r="N502" s="298"/>
      <c r="O502" s="298"/>
      <c r="P502" s="298"/>
      <c r="Q502" s="316">
        <f t="shared" ref="Q502:Q506" si="269">SUM(E502:P502)</f>
        <v>0</v>
      </c>
      <c r="R502" s="298"/>
      <c r="S502" s="298"/>
      <c r="T502" s="316">
        <f t="shared" ref="T502:T506" si="270">SUM(R502:S502)</f>
        <v>0</v>
      </c>
      <c r="U502" s="298"/>
      <c r="V502" s="298"/>
      <c r="W502" s="298"/>
      <c r="X502" s="298"/>
      <c r="Y502" s="298"/>
      <c r="Z502" s="298"/>
      <c r="AA502" s="298"/>
      <c r="AB502" s="298"/>
      <c r="AC502" s="298"/>
      <c r="AD502" s="298"/>
      <c r="AE502" s="298"/>
      <c r="AF502" s="298"/>
      <c r="AG502" s="298"/>
      <c r="AH502" s="298"/>
      <c r="AI502" s="316">
        <f t="shared" ref="AI502:AI506" si="271">SUM(V502:AH502)</f>
        <v>0</v>
      </c>
      <c r="AJ502" s="316"/>
      <c r="AK502" s="298"/>
      <c r="AL502" s="297">
        <f t="shared" ref="AL502:AL506" si="272">Q502+T502+U502+AI502+AJ502+AK502</f>
        <v>0</v>
      </c>
      <c r="AM502" s="332"/>
      <c r="AN502" s="332"/>
      <c r="AO502" s="332"/>
      <c r="AP502" s="332">
        <f t="shared" si="262"/>
        <v>0</v>
      </c>
    </row>
    <row r="503" ht="14" customHeight="1" spans="1:42">
      <c r="A503" s="339"/>
      <c r="B503" s="296"/>
      <c r="C503" s="126" t="s">
        <v>987</v>
      </c>
      <c r="D503" s="297">
        <f t="shared" si="268"/>
        <v>0</v>
      </c>
      <c r="E503" s="298"/>
      <c r="F503" s="298"/>
      <c r="G503" s="298"/>
      <c r="H503" s="298"/>
      <c r="I503" s="298"/>
      <c r="J503" s="298"/>
      <c r="K503" s="298"/>
      <c r="L503" s="298"/>
      <c r="M503" s="298"/>
      <c r="N503" s="298"/>
      <c r="O503" s="298"/>
      <c r="P503" s="298"/>
      <c r="Q503" s="316">
        <f t="shared" si="269"/>
        <v>0</v>
      </c>
      <c r="R503" s="298"/>
      <c r="S503" s="298"/>
      <c r="T503" s="316">
        <f t="shared" si="270"/>
        <v>0</v>
      </c>
      <c r="U503" s="298"/>
      <c r="V503" s="298"/>
      <c r="W503" s="298"/>
      <c r="X503" s="298"/>
      <c r="Y503" s="298"/>
      <c r="Z503" s="298"/>
      <c r="AA503" s="298"/>
      <c r="AB503" s="298"/>
      <c r="AC503" s="298"/>
      <c r="AD503" s="298"/>
      <c r="AE503" s="298"/>
      <c r="AF503" s="298"/>
      <c r="AG503" s="298"/>
      <c r="AH503" s="298"/>
      <c r="AI503" s="316">
        <f t="shared" si="271"/>
        <v>0</v>
      </c>
      <c r="AJ503" s="316"/>
      <c r="AK503" s="298"/>
      <c r="AL503" s="297">
        <f t="shared" si="272"/>
        <v>0</v>
      </c>
      <c r="AM503" s="332"/>
      <c r="AN503" s="332">
        <v>1980</v>
      </c>
      <c r="AO503" s="332"/>
      <c r="AP503" s="332">
        <f t="shared" si="262"/>
        <v>1980</v>
      </c>
    </row>
    <row r="504" ht="14" customHeight="1" spans="1:42">
      <c r="A504" s="339"/>
      <c r="B504" s="296"/>
      <c r="C504" s="126" t="s">
        <v>988</v>
      </c>
      <c r="D504" s="297">
        <f t="shared" si="268"/>
        <v>0</v>
      </c>
      <c r="E504" s="298"/>
      <c r="F504" s="298"/>
      <c r="G504" s="298"/>
      <c r="H504" s="298"/>
      <c r="I504" s="298"/>
      <c r="J504" s="298"/>
      <c r="K504" s="298"/>
      <c r="L504" s="298"/>
      <c r="M504" s="298"/>
      <c r="N504" s="298"/>
      <c r="O504" s="298"/>
      <c r="P504" s="298"/>
      <c r="Q504" s="316">
        <f t="shared" si="269"/>
        <v>0</v>
      </c>
      <c r="R504" s="298"/>
      <c r="S504" s="298"/>
      <c r="T504" s="316">
        <f t="shared" si="270"/>
        <v>0</v>
      </c>
      <c r="U504" s="298"/>
      <c r="V504" s="298"/>
      <c r="W504" s="298"/>
      <c r="X504" s="298"/>
      <c r="Y504" s="298"/>
      <c r="Z504" s="298"/>
      <c r="AA504" s="298"/>
      <c r="AB504" s="298"/>
      <c r="AC504" s="298"/>
      <c r="AD504" s="298"/>
      <c r="AE504" s="298"/>
      <c r="AF504" s="298"/>
      <c r="AG504" s="298"/>
      <c r="AH504" s="298"/>
      <c r="AI504" s="316">
        <f t="shared" si="271"/>
        <v>0</v>
      </c>
      <c r="AJ504" s="316"/>
      <c r="AK504" s="298"/>
      <c r="AL504" s="297">
        <f t="shared" si="272"/>
        <v>0</v>
      </c>
      <c r="AM504" s="332"/>
      <c r="AN504" s="332"/>
      <c r="AO504" s="332">
        <v>189</v>
      </c>
      <c r="AP504" s="332">
        <f t="shared" si="262"/>
        <v>189</v>
      </c>
    </row>
    <row r="505" ht="14" customHeight="1" spans="1:42">
      <c r="A505" s="339"/>
      <c r="B505" s="296"/>
      <c r="C505" s="126" t="s">
        <v>989</v>
      </c>
      <c r="D505" s="297">
        <f t="shared" si="268"/>
        <v>0</v>
      </c>
      <c r="E505" s="298"/>
      <c r="F505" s="298"/>
      <c r="G505" s="298"/>
      <c r="H505" s="298"/>
      <c r="I505" s="298"/>
      <c r="J505" s="298"/>
      <c r="K505" s="298"/>
      <c r="L505" s="298"/>
      <c r="M505" s="298"/>
      <c r="N505" s="298"/>
      <c r="O505" s="298"/>
      <c r="P505" s="298"/>
      <c r="Q505" s="316">
        <f t="shared" si="269"/>
        <v>0</v>
      </c>
      <c r="R505" s="298"/>
      <c r="S505" s="298"/>
      <c r="T505" s="316">
        <f t="shared" si="270"/>
        <v>0</v>
      </c>
      <c r="U505" s="298"/>
      <c r="V505" s="298"/>
      <c r="W505" s="298"/>
      <c r="X505" s="298"/>
      <c r="Y505" s="298"/>
      <c r="Z505" s="298"/>
      <c r="AA505" s="298"/>
      <c r="AB505" s="298"/>
      <c r="AC505" s="298"/>
      <c r="AD505" s="298"/>
      <c r="AE505" s="298"/>
      <c r="AF505" s="298"/>
      <c r="AG505" s="298"/>
      <c r="AH505" s="298"/>
      <c r="AI505" s="316">
        <f t="shared" si="271"/>
        <v>0</v>
      </c>
      <c r="AJ505" s="316"/>
      <c r="AK505" s="298"/>
      <c r="AL505" s="297">
        <f t="shared" si="272"/>
        <v>0</v>
      </c>
      <c r="AM505" s="332"/>
      <c r="AN505" s="332"/>
      <c r="AO505" s="332"/>
      <c r="AP505" s="332">
        <f t="shared" si="262"/>
        <v>0</v>
      </c>
    </row>
    <row r="506" ht="14" customHeight="1" spans="1:42">
      <c r="A506" s="339"/>
      <c r="B506" s="296"/>
      <c r="C506" s="126" t="s">
        <v>990</v>
      </c>
      <c r="D506" s="297">
        <f t="shared" si="268"/>
        <v>0</v>
      </c>
      <c r="E506" s="298"/>
      <c r="F506" s="298"/>
      <c r="G506" s="298"/>
      <c r="H506" s="298"/>
      <c r="I506" s="298"/>
      <c r="J506" s="298"/>
      <c r="K506" s="298"/>
      <c r="L506" s="298"/>
      <c r="M506" s="298"/>
      <c r="N506" s="298"/>
      <c r="O506" s="298"/>
      <c r="P506" s="298"/>
      <c r="Q506" s="316">
        <f t="shared" si="269"/>
        <v>0</v>
      </c>
      <c r="R506" s="298"/>
      <c r="S506" s="298"/>
      <c r="T506" s="316">
        <f t="shared" si="270"/>
        <v>0</v>
      </c>
      <c r="U506" s="298"/>
      <c r="V506" s="298"/>
      <c r="W506" s="298"/>
      <c r="X506" s="298"/>
      <c r="Y506" s="298"/>
      <c r="Z506" s="298"/>
      <c r="AA506" s="298"/>
      <c r="AB506" s="298"/>
      <c r="AC506" s="298"/>
      <c r="AD506" s="298"/>
      <c r="AE506" s="298"/>
      <c r="AF506" s="298"/>
      <c r="AG506" s="298"/>
      <c r="AH506" s="298"/>
      <c r="AI506" s="316">
        <f t="shared" si="271"/>
        <v>0</v>
      </c>
      <c r="AJ506" s="316"/>
      <c r="AK506" s="298"/>
      <c r="AL506" s="297">
        <f t="shared" si="272"/>
        <v>0</v>
      </c>
      <c r="AM506" s="332"/>
      <c r="AN506" s="332"/>
      <c r="AO506" s="332"/>
      <c r="AP506" s="332">
        <f t="shared" si="262"/>
        <v>0</v>
      </c>
    </row>
    <row r="507" ht="14" customHeight="1" spans="1:42">
      <c r="A507" s="339"/>
      <c r="B507" s="296"/>
      <c r="C507" s="126" t="s">
        <v>991</v>
      </c>
      <c r="D507" s="297">
        <f>SUM(D508:D512)</f>
        <v>2807.5</v>
      </c>
      <c r="E507" s="297">
        <f t="shared" ref="E507:AP507" si="273">SUM(E508:E512)</f>
        <v>0</v>
      </c>
      <c r="F507" s="297">
        <f t="shared" si="273"/>
        <v>0</v>
      </c>
      <c r="G507" s="297">
        <f t="shared" si="273"/>
        <v>0</v>
      </c>
      <c r="H507" s="297">
        <f t="shared" si="273"/>
        <v>0</v>
      </c>
      <c r="I507" s="297">
        <f t="shared" si="273"/>
        <v>0</v>
      </c>
      <c r="J507" s="297">
        <f t="shared" si="273"/>
        <v>0</v>
      </c>
      <c r="K507" s="297">
        <f t="shared" si="273"/>
        <v>0</v>
      </c>
      <c r="L507" s="297">
        <f t="shared" si="273"/>
        <v>0</v>
      </c>
      <c r="M507" s="297">
        <f t="shared" si="273"/>
        <v>0</v>
      </c>
      <c r="N507" s="297">
        <f t="shared" si="273"/>
        <v>0</v>
      </c>
      <c r="O507" s="297">
        <f t="shared" si="273"/>
        <v>0</v>
      </c>
      <c r="P507" s="297">
        <f t="shared" si="273"/>
        <v>0</v>
      </c>
      <c r="Q507" s="297">
        <f t="shared" si="273"/>
        <v>0</v>
      </c>
      <c r="R507" s="297">
        <f t="shared" si="273"/>
        <v>0</v>
      </c>
      <c r="S507" s="297">
        <f t="shared" si="273"/>
        <v>0</v>
      </c>
      <c r="T507" s="297">
        <f t="shared" si="273"/>
        <v>0</v>
      </c>
      <c r="U507" s="297">
        <f t="shared" si="273"/>
        <v>0</v>
      </c>
      <c r="V507" s="297">
        <f t="shared" si="273"/>
        <v>0</v>
      </c>
      <c r="W507" s="297">
        <f t="shared" si="273"/>
        <v>0</v>
      </c>
      <c r="X507" s="297">
        <f t="shared" si="273"/>
        <v>490.59</v>
      </c>
      <c r="Y507" s="297">
        <f t="shared" si="273"/>
        <v>1580.91</v>
      </c>
      <c r="Z507" s="297">
        <f t="shared" si="273"/>
        <v>0</v>
      </c>
      <c r="AA507" s="297">
        <f t="shared" si="273"/>
        <v>0</v>
      </c>
      <c r="AB507" s="297">
        <f t="shared" si="273"/>
        <v>0</v>
      </c>
      <c r="AC507" s="297">
        <f t="shared" si="273"/>
        <v>0</v>
      </c>
      <c r="AD507" s="297">
        <f t="shared" si="273"/>
        <v>0</v>
      </c>
      <c r="AE507" s="297">
        <f t="shared" si="273"/>
        <v>736</v>
      </c>
      <c r="AF507" s="297">
        <f t="shared" si="273"/>
        <v>0</v>
      </c>
      <c r="AG507" s="297">
        <f t="shared" si="273"/>
        <v>0</v>
      </c>
      <c r="AH507" s="297">
        <f t="shared" si="273"/>
        <v>0</v>
      </c>
      <c r="AI507" s="297">
        <f t="shared" si="273"/>
        <v>2807.5</v>
      </c>
      <c r="AJ507" s="297">
        <f t="shared" si="273"/>
        <v>0</v>
      </c>
      <c r="AK507" s="297">
        <f t="shared" si="273"/>
        <v>0</v>
      </c>
      <c r="AL507" s="297">
        <f t="shared" si="273"/>
        <v>2807.5</v>
      </c>
      <c r="AM507" s="297">
        <f t="shared" si="273"/>
        <v>1073</v>
      </c>
      <c r="AN507" s="297">
        <f t="shared" si="273"/>
        <v>0</v>
      </c>
      <c r="AO507" s="297">
        <f t="shared" si="273"/>
        <v>233</v>
      </c>
      <c r="AP507" s="297">
        <f t="shared" si="273"/>
        <v>4113.5</v>
      </c>
    </row>
    <row r="508" ht="14" customHeight="1" spans="1:42">
      <c r="A508" s="339"/>
      <c r="B508" s="296"/>
      <c r="C508" s="126" t="s">
        <v>992</v>
      </c>
      <c r="D508" s="297">
        <f>Q508+T508+AI508+AJ508+AK508</f>
        <v>100</v>
      </c>
      <c r="E508" s="298"/>
      <c r="F508" s="298"/>
      <c r="G508" s="298"/>
      <c r="H508" s="298"/>
      <c r="I508" s="298"/>
      <c r="J508" s="298"/>
      <c r="K508" s="298"/>
      <c r="L508" s="298"/>
      <c r="M508" s="298"/>
      <c r="N508" s="298"/>
      <c r="O508" s="298"/>
      <c r="P508" s="298"/>
      <c r="Q508" s="316">
        <f t="shared" ref="Q508:Q512" si="274">SUM(E508:P508)</f>
        <v>0</v>
      </c>
      <c r="R508" s="298"/>
      <c r="S508" s="298"/>
      <c r="T508" s="316">
        <f t="shared" ref="T508:T512" si="275">SUM(R508:S508)</f>
        <v>0</v>
      </c>
      <c r="U508" s="298"/>
      <c r="V508" s="298"/>
      <c r="W508" s="298"/>
      <c r="X508" s="298"/>
      <c r="Y508" s="298"/>
      <c r="Z508" s="298"/>
      <c r="AA508" s="298"/>
      <c r="AB508" s="298"/>
      <c r="AC508" s="298"/>
      <c r="AD508" s="298"/>
      <c r="AE508" s="298">
        <v>100</v>
      </c>
      <c r="AF508" s="298"/>
      <c r="AG508" s="298"/>
      <c r="AH508" s="298"/>
      <c r="AI508" s="316">
        <f t="shared" ref="AI508:AI512" si="276">SUM(V508:AH508)</f>
        <v>100</v>
      </c>
      <c r="AJ508" s="316"/>
      <c r="AK508" s="298"/>
      <c r="AL508" s="297">
        <f t="shared" ref="AL508:AL512" si="277">Q508+T508+U508+AI508+AJ508+AK508</f>
        <v>100</v>
      </c>
      <c r="AM508" s="332"/>
      <c r="AN508" s="332"/>
      <c r="AO508" s="332">
        <v>145</v>
      </c>
      <c r="AP508" s="332">
        <f t="shared" si="262"/>
        <v>245</v>
      </c>
    </row>
    <row r="509" ht="14" customHeight="1" spans="1:42">
      <c r="A509" s="339"/>
      <c r="B509" s="296"/>
      <c r="C509" s="126" t="s">
        <v>993</v>
      </c>
      <c r="D509" s="297">
        <f>Q509+T509+AI509+AJ509+AK509</f>
        <v>2707.5</v>
      </c>
      <c r="E509" s="298"/>
      <c r="F509" s="298"/>
      <c r="G509" s="298"/>
      <c r="H509" s="298"/>
      <c r="I509" s="298"/>
      <c r="J509" s="298"/>
      <c r="K509" s="298"/>
      <c r="L509" s="298"/>
      <c r="M509" s="298"/>
      <c r="N509" s="298"/>
      <c r="O509" s="298"/>
      <c r="P509" s="298"/>
      <c r="Q509" s="316">
        <f t="shared" si="274"/>
        <v>0</v>
      </c>
      <c r="R509" s="298"/>
      <c r="S509" s="298"/>
      <c r="T509" s="316">
        <f t="shared" si="275"/>
        <v>0</v>
      </c>
      <c r="U509" s="298"/>
      <c r="V509" s="298"/>
      <c r="W509" s="298"/>
      <c r="X509" s="298">
        <v>490.59</v>
      </c>
      <c r="Y509" s="298">
        <v>1580.91</v>
      </c>
      <c r="Z509" s="298"/>
      <c r="AA509" s="298"/>
      <c r="AB509" s="298"/>
      <c r="AC509" s="298"/>
      <c r="AD509" s="298"/>
      <c r="AE509" s="298">
        <v>636</v>
      </c>
      <c r="AF509" s="298"/>
      <c r="AG509" s="298"/>
      <c r="AH509" s="298"/>
      <c r="AI509" s="316">
        <f t="shared" si="276"/>
        <v>2707.5</v>
      </c>
      <c r="AJ509" s="316"/>
      <c r="AK509" s="298"/>
      <c r="AL509" s="297">
        <f t="shared" si="277"/>
        <v>2707.5</v>
      </c>
      <c r="AM509" s="332"/>
      <c r="AN509" s="332"/>
      <c r="AO509" s="332"/>
      <c r="AP509" s="332">
        <f t="shared" si="262"/>
        <v>2707.5</v>
      </c>
    </row>
    <row r="510" ht="14" customHeight="1" spans="1:42">
      <c r="A510" s="339"/>
      <c r="B510" s="296"/>
      <c r="C510" s="126" t="s">
        <v>994</v>
      </c>
      <c r="D510" s="297">
        <f t="shared" ref="D510:D519" si="278">Q510+T510+AI510+AJ510+AK510</f>
        <v>0</v>
      </c>
      <c r="E510" s="298"/>
      <c r="F510" s="298"/>
      <c r="G510" s="298"/>
      <c r="H510" s="298"/>
      <c r="I510" s="298"/>
      <c r="J510" s="298"/>
      <c r="K510" s="298"/>
      <c r="L510" s="298"/>
      <c r="M510" s="298"/>
      <c r="N510" s="298"/>
      <c r="O510" s="298"/>
      <c r="P510" s="298"/>
      <c r="Q510" s="316">
        <f t="shared" si="274"/>
        <v>0</v>
      </c>
      <c r="R510" s="298"/>
      <c r="S510" s="298"/>
      <c r="T510" s="316">
        <f t="shared" si="275"/>
        <v>0</v>
      </c>
      <c r="U510" s="298"/>
      <c r="V510" s="298"/>
      <c r="W510" s="298"/>
      <c r="X510" s="298"/>
      <c r="Y510" s="298"/>
      <c r="Z510" s="298"/>
      <c r="AA510" s="298"/>
      <c r="AB510" s="298"/>
      <c r="AC510" s="298"/>
      <c r="AD510" s="298"/>
      <c r="AE510" s="298"/>
      <c r="AF510" s="298"/>
      <c r="AG510" s="298"/>
      <c r="AH510" s="298"/>
      <c r="AI510" s="316">
        <f t="shared" si="276"/>
        <v>0</v>
      </c>
      <c r="AJ510" s="316"/>
      <c r="AK510" s="298"/>
      <c r="AL510" s="297">
        <f t="shared" si="277"/>
        <v>0</v>
      </c>
      <c r="AM510" s="332"/>
      <c r="AN510" s="332"/>
      <c r="AO510" s="332"/>
      <c r="AP510" s="332">
        <f t="shared" si="262"/>
        <v>0</v>
      </c>
    </row>
    <row r="511" ht="14" customHeight="1" spans="1:42">
      <c r="A511" s="339"/>
      <c r="B511" s="296"/>
      <c r="C511" s="126" t="s">
        <v>995</v>
      </c>
      <c r="D511" s="297">
        <f t="shared" si="278"/>
        <v>0</v>
      </c>
      <c r="E511" s="298"/>
      <c r="F511" s="298"/>
      <c r="G511" s="298"/>
      <c r="H511" s="298"/>
      <c r="I511" s="298"/>
      <c r="J511" s="298"/>
      <c r="K511" s="298"/>
      <c r="L511" s="298"/>
      <c r="M511" s="298"/>
      <c r="N511" s="298"/>
      <c r="O511" s="298"/>
      <c r="P511" s="298"/>
      <c r="Q511" s="316">
        <f t="shared" si="274"/>
        <v>0</v>
      </c>
      <c r="R511" s="298"/>
      <c r="S511" s="298"/>
      <c r="T511" s="316">
        <f t="shared" si="275"/>
        <v>0</v>
      </c>
      <c r="U511" s="298"/>
      <c r="V511" s="298"/>
      <c r="W511" s="298"/>
      <c r="X511" s="298"/>
      <c r="Y511" s="298"/>
      <c r="Z511" s="298"/>
      <c r="AA511" s="298"/>
      <c r="AB511" s="298"/>
      <c r="AC511" s="298"/>
      <c r="AD511" s="298"/>
      <c r="AE511" s="298"/>
      <c r="AF511" s="298"/>
      <c r="AG511" s="298"/>
      <c r="AH511" s="298"/>
      <c r="AI511" s="316">
        <f t="shared" si="276"/>
        <v>0</v>
      </c>
      <c r="AJ511" s="316"/>
      <c r="AK511" s="298"/>
      <c r="AL511" s="297">
        <f t="shared" si="277"/>
        <v>0</v>
      </c>
      <c r="AM511" s="332"/>
      <c r="AN511" s="332"/>
      <c r="AO511" s="332">
        <v>88</v>
      </c>
      <c r="AP511" s="332">
        <f t="shared" si="262"/>
        <v>88</v>
      </c>
    </row>
    <row r="512" ht="14" customHeight="1" spans="1:42">
      <c r="A512" s="339"/>
      <c r="B512" s="296"/>
      <c r="C512" s="126" t="s">
        <v>996</v>
      </c>
      <c r="D512" s="297">
        <f t="shared" si="278"/>
        <v>0</v>
      </c>
      <c r="E512" s="298"/>
      <c r="F512" s="298"/>
      <c r="G512" s="298"/>
      <c r="H512" s="298"/>
      <c r="I512" s="298"/>
      <c r="J512" s="298"/>
      <c r="K512" s="298"/>
      <c r="L512" s="298"/>
      <c r="M512" s="298"/>
      <c r="N512" s="298"/>
      <c r="O512" s="298"/>
      <c r="P512" s="298"/>
      <c r="Q512" s="316">
        <f t="shared" si="274"/>
        <v>0</v>
      </c>
      <c r="R512" s="298"/>
      <c r="S512" s="298"/>
      <c r="T512" s="316">
        <f t="shared" si="275"/>
        <v>0</v>
      </c>
      <c r="U512" s="298"/>
      <c r="V512" s="298"/>
      <c r="W512" s="298"/>
      <c r="X512" s="298"/>
      <c r="Y512" s="298"/>
      <c r="Z512" s="298"/>
      <c r="AA512" s="298"/>
      <c r="AB512" s="298"/>
      <c r="AC512" s="298"/>
      <c r="AD512" s="298"/>
      <c r="AE512" s="298"/>
      <c r="AF512" s="298"/>
      <c r="AG512" s="298"/>
      <c r="AH512" s="298"/>
      <c r="AI512" s="316">
        <f t="shared" si="276"/>
        <v>0</v>
      </c>
      <c r="AJ512" s="316"/>
      <c r="AK512" s="298"/>
      <c r="AL512" s="297">
        <f t="shared" si="277"/>
        <v>0</v>
      </c>
      <c r="AM512" s="332">
        <v>1073</v>
      </c>
      <c r="AN512" s="332"/>
      <c r="AO512" s="332"/>
      <c r="AP512" s="332">
        <f t="shared" si="262"/>
        <v>1073</v>
      </c>
    </row>
    <row r="513" ht="14" customHeight="1" spans="1:42">
      <c r="A513" s="339"/>
      <c r="B513" s="296"/>
      <c r="C513" s="126" t="s">
        <v>997</v>
      </c>
      <c r="D513" s="297">
        <f>SUM(D514:D519)</f>
        <v>129.94</v>
      </c>
      <c r="E513" s="297">
        <f t="shared" ref="E513:AP513" si="279">SUM(E514:E519)</f>
        <v>0</v>
      </c>
      <c r="F513" s="297">
        <f t="shared" si="279"/>
        <v>0</v>
      </c>
      <c r="G513" s="297">
        <f t="shared" si="279"/>
        <v>0</v>
      </c>
      <c r="H513" s="297">
        <f t="shared" si="279"/>
        <v>0</v>
      </c>
      <c r="I513" s="297">
        <f t="shared" si="279"/>
        <v>0</v>
      </c>
      <c r="J513" s="297">
        <f t="shared" si="279"/>
        <v>0</v>
      </c>
      <c r="K513" s="297">
        <f t="shared" si="279"/>
        <v>0</v>
      </c>
      <c r="L513" s="297">
        <f t="shared" si="279"/>
        <v>0</v>
      </c>
      <c r="M513" s="297">
        <f t="shared" si="279"/>
        <v>0</v>
      </c>
      <c r="N513" s="297">
        <f t="shared" si="279"/>
        <v>0</v>
      </c>
      <c r="O513" s="297">
        <f t="shared" si="279"/>
        <v>0</v>
      </c>
      <c r="P513" s="297">
        <f t="shared" si="279"/>
        <v>0</v>
      </c>
      <c r="Q513" s="297">
        <f t="shared" si="279"/>
        <v>0</v>
      </c>
      <c r="R513" s="297">
        <f t="shared" si="279"/>
        <v>0</v>
      </c>
      <c r="S513" s="297">
        <f t="shared" si="279"/>
        <v>0</v>
      </c>
      <c r="T513" s="297">
        <f t="shared" si="279"/>
        <v>0</v>
      </c>
      <c r="U513" s="297">
        <f t="shared" si="279"/>
        <v>0</v>
      </c>
      <c r="V513" s="297">
        <f t="shared" si="279"/>
        <v>0</v>
      </c>
      <c r="W513" s="297">
        <f t="shared" si="279"/>
        <v>0</v>
      </c>
      <c r="X513" s="297">
        <f t="shared" si="279"/>
        <v>0</v>
      </c>
      <c r="Y513" s="297">
        <f t="shared" si="279"/>
        <v>0</v>
      </c>
      <c r="Z513" s="297">
        <f t="shared" si="279"/>
        <v>0</v>
      </c>
      <c r="AA513" s="297">
        <f t="shared" si="279"/>
        <v>0</v>
      </c>
      <c r="AB513" s="297">
        <f t="shared" si="279"/>
        <v>0</v>
      </c>
      <c r="AC513" s="297">
        <f t="shared" si="279"/>
        <v>0</v>
      </c>
      <c r="AD513" s="297">
        <f t="shared" si="279"/>
        <v>0</v>
      </c>
      <c r="AE513" s="297">
        <f t="shared" si="279"/>
        <v>0</v>
      </c>
      <c r="AF513" s="297">
        <f t="shared" si="279"/>
        <v>0</v>
      </c>
      <c r="AG513" s="297">
        <f t="shared" si="279"/>
        <v>0</v>
      </c>
      <c r="AH513" s="297">
        <f t="shared" si="279"/>
        <v>129.94</v>
      </c>
      <c r="AI513" s="297">
        <f t="shared" si="279"/>
        <v>129.94</v>
      </c>
      <c r="AJ513" s="297">
        <f t="shared" si="279"/>
        <v>0</v>
      </c>
      <c r="AK513" s="297">
        <f t="shared" si="279"/>
        <v>0</v>
      </c>
      <c r="AL513" s="297">
        <f t="shared" si="279"/>
        <v>129.94</v>
      </c>
      <c r="AM513" s="297">
        <f t="shared" si="279"/>
        <v>15</v>
      </c>
      <c r="AN513" s="297">
        <f t="shared" si="279"/>
        <v>9</v>
      </c>
      <c r="AO513" s="297">
        <f t="shared" si="279"/>
        <v>100</v>
      </c>
      <c r="AP513" s="297">
        <f t="shared" si="279"/>
        <v>253.94</v>
      </c>
    </row>
    <row r="514" ht="14" customHeight="1" spans="1:42">
      <c r="A514" s="339"/>
      <c r="B514" s="296"/>
      <c r="C514" s="126" t="s">
        <v>998</v>
      </c>
      <c r="D514" s="297">
        <f t="shared" si="278"/>
        <v>0</v>
      </c>
      <c r="E514" s="298"/>
      <c r="F514" s="298"/>
      <c r="G514" s="298"/>
      <c r="H514" s="298"/>
      <c r="I514" s="298"/>
      <c r="J514" s="298"/>
      <c r="K514" s="298"/>
      <c r="L514" s="298"/>
      <c r="M514" s="298"/>
      <c r="N514" s="298"/>
      <c r="O514" s="298"/>
      <c r="P514" s="298"/>
      <c r="Q514" s="316">
        <f t="shared" ref="Q514:Q519" si="280">SUM(E514:P514)</f>
        <v>0</v>
      </c>
      <c r="R514" s="298"/>
      <c r="S514" s="298"/>
      <c r="T514" s="316">
        <f t="shared" ref="T514:T519" si="281">SUM(R514:S514)</f>
        <v>0</v>
      </c>
      <c r="U514" s="298"/>
      <c r="V514" s="298"/>
      <c r="W514" s="298"/>
      <c r="X514" s="298"/>
      <c r="Y514" s="298"/>
      <c r="Z514" s="298"/>
      <c r="AA514" s="298"/>
      <c r="AB514" s="298"/>
      <c r="AC514" s="298"/>
      <c r="AD514" s="298"/>
      <c r="AE514" s="298"/>
      <c r="AF514" s="298"/>
      <c r="AG514" s="298"/>
      <c r="AH514" s="298"/>
      <c r="AI514" s="316">
        <f t="shared" ref="AI514:AI519" si="282">SUM(V514:AH514)</f>
        <v>0</v>
      </c>
      <c r="AJ514" s="316"/>
      <c r="AK514" s="298"/>
      <c r="AL514" s="297">
        <f t="shared" ref="AL514:AL519" si="283">Q514+T514+U514+AI514+AJ514+AK514</f>
        <v>0</v>
      </c>
      <c r="AM514" s="332"/>
      <c r="AN514" s="332"/>
      <c r="AO514" s="332"/>
      <c r="AP514" s="332">
        <f t="shared" si="262"/>
        <v>0</v>
      </c>
    </row>
    <row r="515" ht="14" customHeight="1" spans="1:42">
      <c r="A515" s="339"/>
      <c r="B515" s="296"/>
      <c r="C515" s="126" t="s">
        <v>999</v>
      </c>
      <c r="D515" s="297">
        <f t="shared" si="278"/>
        <v>0</v>
      </c>
      <c r="E515" s="298"/>
      <c r="F515" s="298"/>
      <c r="G515" s="298"/>
      <c r="H515" s="298"/>
      <c r="I515" s="298"/>
      <c r="J515" s="298"/>
      <c r="K515" s="298"/>
      <c r="L515" s="298"/>
      <c r="M515" s="298"/>
      <c r="N515" s="298"/>
      <c r="O515" s="298"/>
      <c r="P515" s="298"/>
      <c r="Q515" s="316">
        <f t="shared" si="280"/>
        <v>0</v>
      </c>
      <c r="R515" s="298"/>
      <c r="S515" s="298"/>
      <c r="T515" s="316">
        <f t="shared" si="281"/>
        <v>0</v>
      </c>
      <c r="U515" s="298"/>
      <c r="V515" s="298"/>
      <c r="W515" s="298"/>
      <c r="X515" s="298"/>
      <c r="Y515" s="298"/>
      <c r="Z515" s="298"/>
      <c r="AA515" s="298"/>
      <c r="AB515" s="298"/>
      <c r="AC515" s="298"/>
      <c r="AD515" s="298"/>
      <c r="AE515" s="298"/>
      <c r="AF515" s="298"/>
      <c r="AG515" s="298"/>
      <c r="AH515" s="298"/>
      <c r="AI515" s="316">
        <f t="shared" si="282"/>
        <v>0</v>
      </c>
      <c r="AJ515" s="316"/>
      <c r="AK515" s="298"/>
      <c r="AL515" s="297">
        <f t="shared" si="283"/>
        <v>0</v>
      </c>
      <c r="AM515" s="332"/>
      <c r="AN515" s="332"/>
      <c r="AO515" s="332"/>
      <c r="AP515" s="332">
        <f t="shared" si="262"/>
        <v>0</v>
      </c>
    </row>
    <row r="516" ht="14" customHeight="1" spans="1:42">
      <c r="A516" s="339"/>
      <c r="B516" s="296"/>
      <c r="C516" s="126" t="s">
        <v>1000</v>
      </c>
      <c r="D516" s="297">
        <f t="shared" si="278"/>
        <v>129.94</v>
      </c>
      <c r="E516" s="298"/>
      <c r="F516" s="298"/>
      <c r="G516" s="298"/>
      <c r="H516" s="298"/>
      <c r="I516" s="298"/>
      <c r="J516" s="298"/>
      <c r="K516" s="298"/>
      <c r="L516" s="298"/>
      <c r="M516" s="298"/>
      <c r="N516" s="298"/>
      <c r="O516" s="298"/>
      <c r="P516" s="298"/>
      <c r="Q516" s="316">
        <f t="shared" si="280"/>
        <v>0</v>
      </c>
      <c r="R516" s="298"/>
      <c r="S516" s="298"/>
      <c r="T516" s="316">
        <f t="shared" si="281"/>
        <v>0</v>
      </c>
      <c r="U516" s="298"/>
      <c r="V516" s="298"/>
      <c r="W516" s="298"/>
      <c r="X516" s="298"/>
      <c r="Y516" s="298"/>
      <c r="Z516" s="298"/>
      <c r="AA516" s="298"/>
      <c r="AB516" s="298"/>
      <c r="AC516" s="298"/>
      <c r="AD516" s="298"/>
      <c r="AE516" s="298"/>
      <c r="AF516" s="298"/>
      <c r="AG516" s="298"/>
      <c r="AH516" s="298">
        <v>129.94</v>
      </c>
      <c r="AI516" s="316">
        <f t="shared" si="282"/>
        <v>129.94</v>
      </c>
      <c r="AJ516" s="316"/>
      <c r="AK516" s="298"/>
      <c r="AL516" s="297">
        <f t="shared" si="283"/>
        <v>129.94</v>
      </c>
      <c r="AM516" s="332"/>
      <c r="AN516" s="332"/>
      <c r="AO516" s="332">
        <v>100</v>
      </c>
      <c r="AP516" s="332">
        <f t="shared" si="262"/>
        <v>229.94</v>
      </c>
    </row>
    <row r="517" ht="14" customHeight="1" spans="1:42">
      <c r="A517" s="339"/>
      <c r="B517" s="296"/>
      <c r="C517" s="126" t="s">
        <v>1001</v>
      </c>
      <c r="D517" s="297">
        <f t="shared" si="278"/>
        <v>0</v>
      </c>
      <c r="E517" s="298"/>
      <c r="F517" s="298"/>
      <c r="G517" s="298"/>
      <c r="H517" s="298"/>
      <c r="I517" s="298"/>
      <c r="J517" s="298"/>
      <c r="K517" s="298"/>
      <c r="L517" s="298"/>
      <c r="M517" s="298"/>
      <c r="N517" s="298"/>
      <c r="O517" s="298"/>
      <c r="P517" s="298"/>
      <c r="Q517" s="316">
        <f t="shared" si="280"/>
        <v>0</v>
      </c>
      <c r="R517" s="298"/>
      <c r="S517" s="298"/>
      <c r="T517" s="316">
        <f t="shared" si="281"/>
        <v>0</v>
      </c>
      <c r="U517" s="298"/>
      <c r="V517" s="298"/>
      <c r="W517" s="298"/>
      <c r="X517" s="298"/>
      <c r="Y517" s="298"/>
      <c r="Z517" s="298"/>
      <c r="AA517" s="298"/>
      <c r="AB517" s="298"/>
      <c r="AC517" s="298"/>
      <c r="AD517" s="298"/>
      <c r="AE517" s="298"/>
      <c r="AF517" s="298"/>
      <c r="AG517" s="298"/>
      <c r="AH517" s="298"/>
      <c r="AI517" s="316">
        <f t="shared" si="282"/>
        <v>0</v>
      </c>
      <c r="AJ517" s="316"/>
      <c r="AK517" s="298"/>
      <c r="AL517" s="297">
        <f t="shared" si="283"/>
        <v>0</v>
      </c>
      <c r="AM517" s="332">
        <v>15</v>
      </c>
      <c r="AN517" s="332">
        <v>9</v>
      </c>
      <c r="AO517" s="332"/>
      <c r="AP517" s="332">
        <f t="shared" si="262"/>
        <v>24</v>
      </c>
    </row>
    <row r="518" ht="14" customHeight="1" spans="1:42">
      <c r="A518" s="339"/>
      <c r="B518" s="296"/>
      <c r="C518" s="126" t="s">
        <v>1002</v>
      </c>
      <c r="D518" s="297">
        <f t="shared" si="278"/>
        <v>0</v>
      </c>
      <c r="E518" s="298"/>
      <c r="F518" s="298"/>
      <c r="G518" s="298"/>
      <c r="H518" s="298"/>
      <c r="I518" s="298"/>
      <c r="J518" s="298"/>
      <c r="K518" s="298"/>
      <c r="L518" s="298"/>
      <c r="M518" s="298"/>
      <c r="N518" s="298"/>
      <c r="O518" s="298"/>
      <c r="P518" s="298"/>
      <c r="Q518" s="316">
        <f t="shared" si="280"/>
        <v>0</v>
      </c>
      <c r="R518" s="298"/>
      <c r="S518" s="298"/>
      <c r="T518" s="316">
        <f t="shared" si="281"/>
        <v>0</v>
      </c>
      <c r="U518" s="298"/>
      <c r="V518" s="298"/>
      <c r="W518" s="298"/>
      <c r="X518" s="298"/>
      <c r="Y518" s="298"/>
      <c r="Z518" s="298"/>
      <c r="AA518" s="298"/>
      <c r="AB518" s="298"/>
      <c r="AC518" s="298"/>
      <c r="AD518" s="298"/>
      <c r="AE518" s="298"/>
      <c r="AF518" s="298"/>
      <c r="AG518" s="298"/>
      <c r="AH518" s="298"/>
      <c r="AI518" s="316">
        <f t="shared" si="282"/>
        <v>0</v>
      </c>
      <c r="AJ518" s="316"/>
      <c r="AK518" s="298"/>
      <c r="AL518" s="297">
        <f t="shared" si="283"/>
        <v>0</v>
      </c>
      <c r="AM518" s="332"/>
      <c r="AN518" s="332"/>
      <c r="AO518" s="332"/>
      <c r="AP518" s="332">
        <f t="shared" si="262"/>
        <v>0</v>
      </c>
    </row>
    <row r="519" ht="14" customHeight="1" spans="1:42">
      <c r="A519" s="339"/>
      <c r="B519" s="296"/>
      <c r="C519" s="126" t="s">
        <v>1003</v>
      </c>
      <c r="D519" s="297">
        <f t="shared" si="278"/>
        <v>0</v>
      </c>
      <c r="E519" s="298"/>
      <c r="F519" s="298"/>
      <c r="G519" s="298"/>
      <c r="H519" s="298"/>
      <c r="I519" s="298"/>
      <c r="J519" s="298"/>
      <c r="K519" s="298"/>
      <c r="L519" s="298"/>
      <c r="M519" s="298"/>
      <c r="N519" s="298"/>
      <c r="O519" s="298"/>
      <c r="P519" s="298"/>
      <c r="Q519" s="316">
        <f t="shared" si="280"/>
        <v>0</v>
      </c>
      <c r="R519" s="298"/>
      <c r="S519" s="298"/>
      <c r="T519" s="316">
        <f t="shared" si="281"/>
        <v>0</v>
      </c>
      <c r="U519" s="298"/>
      <c r="V519" s="298"/>
      <c r="W519" s="298"/>
      <c r="X519" s="298"/>
      <c r="Y519" s="298"/>
      <c r="Z519" s="298"/>
      <c r="AA519" s="298"/>
      <c r="AB519" s="298"/>
      <c r="AC519" s="298"/>
      <c r="AD519" s="298"/>
      <c r="AE519" s="298"/>
      <c r="AF519" s="298"/>
      <c r="AG519" s="298"/>
      <c r="AH519" s="298"/>
      <c r="AI519" s="316">
        <f t="shared" si="282"/>
        <v>0</v>
      </c>
      <c r="AJ519" s="316"/>
      <c r="AK519" s="298"/>
      <c r="AL519" s="297">
        <f t="shared" si="283"/>
        <v>0</v>
      </c>
      <c r="AM519" s="332"/>
      <c r="AN519" s="332"/>
      <c r="AO519" s="332"/>
      <c r="AP519" s="332">
        <f t="shared" si="262"/>
        <v>0</v>
      </c>
    </row>
    <row r="520" ht="14" customHeight="1" spans="1:42">
      <c r="A520" s="339"/>
      <c r="B520" s="296"/>
      <c r="C520" s="126" t="s">
        <v>1004</v>
      </c>
      <c r="D520" s="297">
        <f>SUM(D521:D522)</f>
        <v>0</v>
      </c>
      <c r="E520" s="297">
        <f t="shared" ref="E520:AP520" si="284">SUM(E521:E522)</f>
        <v>0</v>
      </c>
      <c r="F520" s="297">
        <f t="shared" si="284"/>
        <v>0</v>
      </c>
      <c r="G520" s="297">
        <f t="shared" si="284"/>
        <v>0</v>
      </c>
      <c r="H520" s="297">
        <f t="shared" si="284"/>
        <v>0</v>
      </c>
      <c r="I520" s="297">
        <f t="shared" si="284"/>
        <v>0</v>
      </c>
      <c r="J520" s="297">
        <f t="shared" si="284"/>
        <v>0</v>
      </c>
      <c r="K520" s="297">
        <f t="shared" si="284"/>
        <v>0</v>
      </c>
      <c r="L520" s="297">
        <f t="shared" si="284"/>
        <v>0</v>
      </c>
      <c r="M520" s="297">
        <f t="shared" si="284"/>
        <v>0</v>
      </c>
      <c r="N520" s="297">
        <f t="shared" si="284"/>
        <v>0</v>
      </c>
      <c r="O520" s="297">
        <f t="shared" si="284"/>
        <v>0</v>
      </c>
      <c r="P520" s="297">
        <f t="shared" si="284"/>
        <v>0</v>
      </c>
      <c r="Q520" s="297">
        <f t="shared" si="284"/>
        <v>0</v>
      </c>
      <c r="R520" s="297">
        <f t="shared" si="284"/>
        <v>0</v>
      </c>
      <c r="S520" s="297">
        <f t="shared" si="284"/>
        <v>0</v>
      </c>
      <c r="T520" s="297">
        <f t="shared" si="284"/>
        <v>0</v>
      </c>
      <c r="U520" s="297">
        <f t="shared" si="284"/>
        <v>0</v>
      </c>
      <c r="V520" s="297">
        <f t="shared" si="284"/>
        <v>0</v>
      </c>
      <c r="W520" s="297">
        <f t="shared" si="284"/>
        <v>0</v>
      </c>
      <c r="X520" s="297">
        <f t="shared" si="284"/>
        <v>0</v>
      </c>
      <c r="Y520" s="297">
        <f t="shared" si="284"/>
        <v>0</v>
      </c>
      <c r="Z520" s="297">
        <f t="shared" si="284"/>
        <v>0</v>
      </c>
      <c r="AA520" s="297">
        <f t="shared" si="284"/>
        <v>0</v>
      </c>
      <c r="AB520" s="297">
        <f t="shared" si="284"/>
        <v>0</v>
      </c>
      <c r="AC520" s="297">
        <f t="shared" si="284"/>
        <v>0</v>
      </c>
      <c r="AD520" s="297">
        <f t="shared" si="284"/>
        <v>0</v>
      </c>
      <c r="AE520" s="297">
        <f t="shared" si="284"/>
        <v>0</v>
      </c>
      <c r="AF520" s="297">
        <f t="shared" si="284"/>
        <v>0</v>
      </c>
      <c r="AG520" s="297">
        <f t="shared" si="284"/>
        <v>0</v>
      </c>
      <c r="AH520" s="297">
        <f t="shared" si="284"/>
        <v>0</v>
      </c>
      <c r="AI520" s="297">
        <f t="shared" si="284"/>
        <v>0</v>
      </c>
      <c r="AJ520" s="297">
        <f t="shared" si="284"/>
        <v>0</v>
      </c>
      <c r="AK520" s="297">
        <f t="shared" si="284"/>
        <v>0</v>
      </c>
      <c r="AL520" s="297">
        <f t="shared" si="284"/>
        <v>0</v>
      </c>
      <c r="AM520" s="297">
        <f t="shared" si="284"/>
        <v>0</v>
      </c>
      <c r="AN520" s="297">
        <f t="shared" si="284"/>
        <v>0</v>
      </c>
      <c r="AO520" s="297">
        <f t="shared" si="284"/>
        <v>500</v>
      </c>
      <c r="AP520" s="297">
        <f t="shared" si="284"/>
        <v>500</v>
      </c>
    </row>
    <row r="521" ht="14" customHeight="1" spans="1:42">
      <c r="A521" s="339"/>
      <c r="B521" s="296"/>
      <c r="C521" s="126" t="s">
        <v>1005</v>
      </c>
      <c r="D521" s="297">
        <f t="shared" ref="D521:D526" si="285">Q521+T521+AI521+AJ521+AK521</f>
        <v>0</v>
      </c>
      <c r="E521" s="298"/>
      <c r="F521" s="298"/>
      <c r="G521" s="298"/>
      <c r="H521" s="298"/>
      <c r="I521" s="298"/>
      <c r="J521" s="298"/>
      <c r="K521" s="298"/>
      <c r="L521" s="298"/>
      <c r="M521" s="298"/>
      <c r="N521" s="298"/>
      <c r="O521" s="298"/>
      <c r="P521" s="298"/>
      <c r="Q521" s="316">
        <f t="shared" ref="Q521:Q532" si="286">SUM(E521:P521)</f>
        <v>0</v>
      </c>
      <c r="R521" s="298"/>
      <c r="S521" s="298"/>
      <c r="T521" s="316">
        <f t="shared" ref="T521:T532" si="287">SUM(R521:S521)</f>
        <v>0</v>
      </c>
      <c r="U521" s="298"/>
      <c r="V521" s="298"/>
      <c r="W521" s="298"/>
      <c r="X521" s="298"/>
      <c r="Y521" s="298"/>
      <c r="Z521" s="298"/>
      <c r="AA521" s="298"/>
      <c r="AB521" s="298"/>
      <c r="AC521" s="298"/>
      <c r="AD521" s="298"/>
      <c r="AE521" s="298"/>
      <c r="AF521" s="298"/>
      <c r="AG521" s="298"/>
      <c r="AH521" s="298"/>
      <c r="AI521" s="316">
        <f t="shared" ref="AI521:AI532" si="288">SUM(V521:AH521)</f>
        <v>0</v>
      </c>
      <c r="AJ521" s="316"/>
      <c r="AK521" s="298"/>
      <c r="AL521" s="297">
        <f t="shared" ref="AL521:AL532" si="289">Q521+T521+U521+AI521+AJ521+AK521</f>
        <v>0</v>
      </c>
      <c r="AM521" s="332"/>
      <c r="AN521" s="332"/>
      <c r="AO521" s="332"/>
      <c r="AP521" s="332">
        <f t="shared" si="262"/>
        <v>0</v>
      </c>
    </row>
    <row r="522" ht="14" customHeight="1" spans="1:42">
      <c r="A522" s="339"/>
      <c r="B522" s="296"/>
      <c r="C522" s="126" t="s">
        <v>1006</v>
      </c>
      <c r="D522" s="297">
        <f t="shared" si="285"/>
        <v>0</v>
      </c>
      <c r="E522" s="298"/>
      <c r="F522" s="298"/>
      <c r="G522" s="298"/>
      <c r="H522" s="298"/>
      <c r="I522" s="298"/>
      <c r="J522" s="298"/>
      <c r="K522" s="298"/>
      <c r="L522" s="298"/>
      <c r="M522" s="298"/>
      <c r="N522" s="298"/>
      <c r="O522" s="298"/>
      <c r="P522" s="298"/>
      <c r="Q522" s="316">
        <f t="shared" si="286"/>
        <v>0</v>
      </c>
      <c r="R522" s="298"/>
      <c r="S522" s="298"/>
      <c r="T522" s="316">
        <f t="shared" si="287"/>
        <v>0</v>
      </c>
      <c r="U522" s="298"/>
      <c r="V522" s="298"/>
      <c r="W522" s="298"/>
      <c r="X522" s="298"/>
      <c r="Y522" s="298"/>
      <c r="Z522" s="298"/>
      <c r="AA522" s="298"/>
      <c r="AB522" s="298"/>
      <c r="AC522" s="298"/>
      <c r="AD522" s="298"/>
      <c r="AE522" s="298"/>
      <c r="AF522" s="298"/>
      <c r="AG522" s="298"/>
      <c r="AH522" s="298"/>
      <c r="AI522" s="316">
        <f t="shared" si="288"/>
        <v>0</v>
      </c>
      <c r="AJ522" s="316"/>
      <c r="AK522" s="298"/>
      <c r="AL522" s="297">
        <f t="shared" si="289"/>
        <v>0</v>
      </c>
      <c r="AM522" s="332"/>
      <c r="AN522" s="332"/>
      <c r="AO522" s="332">
        <v>500</v>
      </c>
      <c r="AP522" s="332">
        <f t="shared" si="262"/>
        <v>500</v>
      </c>
    </row>
    <row r="523" ht="14" customHeight="1" spans="1:42">
      <c r="A523" s="339"/>
      <c r="B523" s="296"/>
      <c r="C523" s="126" t="s">
        <v>1007</v>
      </c>
      <c r="D523" s="297">
        <f>D524+D533+D538</f>
        <v>4023.15</v>
      </c>
      <c r="E523" s="297">
        <f t="shared" ref="E523:AP523" si="290">E524+E533+E538</f>
        <v>1544.52</v>
      </c>
      <c r="F523" s="297">
        <f t="shared" si="290"/>
        <v>0</v>
      </c>
      <c r="G523" s="297">
        <f t="shared" si="290"/>
        <v>434.19</v>
      </c>
      <c r="H523" s="297">
        <f t="shared" si="290"/>
        <v>0</v>
      </c>
      <c r="I523" s="297">
        <f t="shared" si="290"/>
        <v>134.83</v>
      </c>
      <c r="J523" s="297">
        <f t="shared" si="290"/>
        <v>0</v>
      </c>
      <c r="K523" s="297">
        <f t="shared" si="290"/>
        <v>6.51</v>
      </c>
      <c r="L523" s="297">
        <f t="shared" si="290"/>
        <v>0</v>
      </c>
      <c r="M523" s="297">
        <f t="shared" si="290"/>
        <v>0</v>
      </c>
      <c r="N523" s="297">
        <f t="shared" si="290"/>
        <v>0</v>
      </c>
      <c r="O523" s="297">
        <f t="shared" si="290"/>
        <v>0</v>
      </c>
      <c r="P523" s="297">
        <f t="shared" si="290"/>
        <v>0</v>
      </c>
      <c r="Q523" s="297">
        <f t="shared" si="290"/>
        <v>2120.05</v>
      </c>
      <c r="R523" s="297">
        <f t="shared" si="290"/>
        <v>15.1</v>
      </c>
      <c r="S523" s="297">
        <f t="shared" si="290"/>
        <v>8</v>
      </c>
      <c r="T523" s="297">
        <f t="shared" si="290"/>
        <v>23.1</v>
      </c>
      <c r="U523" s="297">
        <f t="shared" si="290"/>
        <v>0</v>
      </c>
      <c r="V523" s="297">
        <f t="shared" si="290"/>
        <v>1023</v>
      </c>
      <c r="W523" s="297">
        <f t="shared" si="290"/>
        <v>0</v>
      </c>
      <c r="X523" s="297">
        <f t="shared" si="290"/>
        <v>10</v>
      </c>
      <c r="Y523" s="297">
        <f t="shared" si="290"/>
        <v>0</v>
      </c>
      <c r="Z523" s="297">
        <f t="shared" si="290"/>
        <v>0</v>
      </c>
      <c r="AA523" s="297">
        <f t="shared" si="290"/>
        <v>0</v>
      </c>
      <c r="AB523" s="297">
        <f t="shared" si="290"/>
        <v>0</v>
      </c>
      <c r="AC523" s="297">
        <f t="shared" si="290"/>
        <v>0</v>
      </c>
      <c r="AD523" s="297">
        <f t="shared" si="290"/>
        <v>0</v>
      </c>
      <c r="AE523" s="297">
        <f t="shared" si="290"/>
        <v>597</v>
      </c>
      <c r="AF523" s="297">
        <f t="shared" si="290"/>
        <v>0</v>
      </c>
      <c r="AG523" s="297">
        <f t="shared" si="290"/>
        <v>0</v>
      </c>
      <c r="AH523" s="297">
        <f t="shared" si="290"/>
        <v>0</v>
      </c>
      <c r="AI523" s="297">
        <f t="shared" si="290"/>
        <v>1630</v>
      </c>
      <c r="AJ523" s="297">
        <f t="shared" si="290"/>
        <v>0</v>
      </c>
      <c r="AK523" s="297">
        <f t="shared" si="290"/>
        <v>250</v>
      </c>
      <c r="AL523" s="297">
        <f t="shared" si="290"/>
        <v>4023.15</v>
      </c>
      <c r="AM523" s="297">
        <f t="shared" si="290"/>
        <v>342</v>
      </c>
      <c r="AN523" s="297">
        <f t="shared" si="290"/>
        <v>3262.4</v>
      </c>
      <c r="AO523" s="297">
        <f t="shared" si="290"/>
        <v>835.28</v>
      </c>
      <c r="AP523" s="297">
        <f t="shared" si="290"/>
        <v>8462.83</v>
      </c>
    </row>
    <row r="524" ht="14" customHeight="1" spans="1:42">
      <c r="A524" s="339"/>
      <c r="B524" s="296"/>
      <c r="C524" s="126" t="s">
        <v>1008</v>
      </c>
      <c r="D524" s="297">
        <f>SUM(D525:D532)</f>
        <v>4023.15</v>
      </c>
      <c r="E524" s="297">
        <f t="shared" ref="E524:AP524" si="291">SUM(E525:E532)</f>
        <v>1544.52</v>
      </c>
      <c r="F524" s="297">
        <f t="shared" si="291"/>
        <v>0</v>
      </c>
      <c r="G524" s="297">
        <f t="shared" si="291"/>
        <v>434.19</v>
      </c>
      <c r="H524" s="297">
        <f t="shared" si="291"/>
        <v>0</v>
      </c>
      <c r="I524" s="297">
        <f t="shared" si="291"/>
        <v>134.83</v>
      </c>
      <c r="J524" s="297">
        <f t="shared" si="291"/>
        <v>0</v>
      </c>
      <c r="K524" s="297">
        <f t="shared" si="291"/>
        <v>6.51</v>
      </c>
      <c r="L524" s="297">
        <f t="shared" si="291"/>
        <v>0</v>
      </c>
      <c r="M524" s="297">
        <f t="shared" si="291"/>
        <v>0</v>
      </c>
      <c r="N524" s="297">
        <f t="shared" si="291"/>
        <v>0</v>
      </c>
      <c r="O524" s="297">
        <f t="shared" si="291"/>
        <v>0</v>
      </c>
      <c r="P524" s="297">
        <f t="shared" si="291"/>
        <v>0</v>
      </c>
      <c r="Q524" s="297">
        <f t="shared" si="291"/>
        <v>2120.05</v>
      </c>
      <c r="R524" s="297">
        <f t="shared" si="291"/>
        <v>15.1</v>
      </c>
      <c r="S524" s="297">
        <f t="shared" si="291"/>
        <v>8</v>
      </c>
      <c r="T524" s="297">
        <f t="shared" si="291"/>
        <v>23.1</v>
      </c>
      <c r="U524" s="297">
        <f t="shared" si="291"/>
        <v>0</v>
      </c>
      <c r="V524" s="297">
        <f t="shared" si="291"/>
        <v>1023</v>
      </c>
      <c r="W524" s="297">
        <f t="shared" si="291"/>
        <v>0</v>
      </c>
      <c r="X524" s="297">
        <f t="shared" si="291"/>
        <v>10</v>
      </c>
      <c r="Y524" s="297">
        <f t="shared" si="291"/>
        <v>0</v>
      </c>
      <c r="Z524" s="297">
        <f t="shared" si="291"/>
        <v>0</v>
      </c>
      <c r="AA524" s="297">
        <f t="shared" si="291"/>
        <v>0</v>
      </c>
      <c r="AB524" s="297">
        <f t="shared" si="291"/>
        <v>0</v>
      </c>
      <c r="AC524" s="297">
        <f t="shared" si="291"/>
        <v>0</v>
      </c>
      <c r="AD524" s="297">
        <f t="shared" si="291"/>
        <v>0</v>
      </c>
      <c r="AE524" s="297">
        <f t="shared" si="291"/>
        <v>597</v>
      </c>
      <c r="AF524" s="297">
        <f t="shared" si="291"/>
        <v>0</v>
      </c>
      <c r="AG524" s="297">
        <f t="shared" si="291"/>
        <v>0</v>
      </c>
      <c r="AH524" s="297">
        <f t="shared" si="291"/>
        <v>0</v>
      </c>
      <c r="AI524" s="297">
        <f t="shared" si="291"/>
        <v>1630</v>
      </c>
      <c r="AJ524" s="297">
        <f t="shared" si="291"/>
        <v>0</v>
      </c>
      <c r="AK524" s="297">
        <f t="shared" si="291"/>
        <v>250</v>
      </c>
      <c r="AL524" s="297">
        <f t="shared" si="291"/>
        <v>4023.15</v>
      </c>
      <c r="AM524" s="297">
        <f t="shared" si="291"/>
        <v>342</v>
      </c>
      <c r="AN524" s="297">
        <f t="shared" si="291"/>
        <v>488.4</v>
      </c>
      <c r="AO524" s="297">
        <f t="shared" si="291"/>
        <v>-30</v>
      </c>
      <c r="AP524" s="297">
        <f t="shared" si="291"/>
        <v>4823.55</v>
      </c>
    </row>
    <row r="525" ht="14" customHeight="1" spans="1:42">
      <c r="A525" s="339"/>
      <c r="B525" s="296"/>
      <c r="C525" s="126" t="s">
        <v>453</v>
      </c>
      <c r="D525" s="297">
        <f t="shared" si="285"/>
        <v>3426.15</v>
      </c>
      <c r="E525" s="298">
        <v>1544.52</v>
      </c>
      <c r="F525" s="298"/>
      <c r="G525" s="298">
        <v>434.19</v>
      </c>
      <c r="H525" s="298"/>
      <c r="I525" s="298">
        <v>134.83</v>
      </c>
      <c r="J525" s="298"/>
      <c r="K525" s="298">
        <v>6.51</v>
      </c>
      <c r="L525" s="298"/>
      <c r="M525" s="298"/>
      <c r="N525" s="298"/>
      <c r="O525" s="298"/>
      <c r="P525" s="298"/>
      <c r="Q525" s="316">
        <f t="shared" si="286"/>
        <v>2120.05</v>
      </c>
      <c r="R525" s="298">
        <v>15.1</v>
      </c>
      <c r="S525" s="298">
        <v>8</v>
      </c>
      <c r="T525" s="316">
        <f t="shared" si="287"/>
        <v>23.1</v>
      </c>
      <c r="U525" s="298"/>
      <c r="V525" s="298">
        <v>1023</v>
      </c>
      <c r="W525" s="298"/>
      <c r="X525" s="298">
        <v>10</v>
      </c>
      <c r="Y525" s="298"/>
      <c r="Z525" s="298"/>
      <c r="AA525" s="298"/>
      <c r="AB525" s="298"/>
      <c r="AC525" s="298"/>
      <c r="AD525" s="298"/>
      <c r="AE525" s="298"/>
      <c r="AF525" s="298"/>
      <c r="AG525" s="298"/>
      <c r="AH525" s="298"/>
      <c r="AI525" s="316">
        <f t="shared" si="288"/>
        <v>1033</v>
      </c>
      <c r="AJ525" s="316"/>
      <c r="AK525" s="298">
        <v>250</v>
      </c>
      <c r="AL525" s="297">
        <f t="shared" si="289"/>
        <v>3426.15</v>
      </c>
      <c r="AM525" s="332"/>
      <c r="AN525" s="332"/>
      <c r="AO525" s="332"/>
      <c r="AP525" s="332">
        <f t="shared" ref="AP525:AP588" si="292">AL525+AM525+AN525+AO525</f>
        <v>3426.15</v>
      </c>
    </row>
    <row r="526" ht="14" customHeight="1" spans="1:42">
      <c r="A526" s="339"/>
      <c r="B526" s="296"/>
      <c r="C526" s="126" t="s">
        <v>1009</v>
      </c>
      <c r="D526" s="297">
        <f t="shared" si="285"/>
        <v>150</v>
      </c>
      <c r="E526" s="298"/>
      <c r="F526" s="298"/>
      <c r="G526" s="298"/>
      <c r="H526" s="298"/>
      <c r="I526" s="298"/>
      <c r="J526" s="298"/>
      <c r="K526" s="298"/>
      <c r="L526" s="298"/>
      <c r="M526" s="298"/>
      <c r="N526" s="298"/>
      <c r="O526" s="298"/>
      <c r="P526" s="298"/>
      <c r="Q526" s="316">
        <f t="shared" si="286"/>
        <v>0</v>
      </c>
      <c r="R526" s="298"/>
      <c r="S526" s="298"/>
      <c r="T526" s="316">
        <f t="shared" si="287"/>
        <v>0</v>
      </c>
      <c r="U526" s="298"/>
      <c r="V526" s="298"/>
      <c r="W526" s="298"/>
      <c r="X526" s="298"/>
      <c r="Y526" s="298"/>
      <c r="Z526" s="298"/>
      <c r="AA526" s="298"/>
      <c r="AB526" s="298"/>
      <c r="AC526" s="298"/>
      <c r="AD526" s="298"/>
      <c r="AE526" s="298">
        <v>150</v>
      </c>
      <c r="AF526" s="298"/>
      <c r="AG526" s="298"/>
      <c r="AH526" s="298"/>
      <c r="AI526" s="316">
        <f t="shared" si="288"/>
        <v>150</v>
      </c>
      <c r="AJ526" s="316"/>
      <c r="AK526" s="298"/>
      <c r="AL526" s="297">
        <f t="shared" si="289"/>
        <v>150</v>
      </c>
      <c r="AM526" s="332"/>
      <c r="AN526" s="332">
        <v>415</v>
      </c>
      <c r="AO526" s="332">
        <v>-30</v>
      </c>
      <c r="AP526" s="332">
        <f t="shared" si="292"/>
        <v>535</v>
      </c>
    </row>
    <row r="527" ht="14" customHeight="1" spans="1:42">
      <c r="A527" s="339"/>
      <c r="B527" s="296"/>
      <c r="C527" s="126" t="s">
        <v>1010</v>
      </c>
      <c r="D527" s="297">
        <f t="shared" ref="D527:D532" si="293">Q527+T527+AI527+AJ527+AK527</f>
        <v>417</v>
      </c>
      <c r="E527" s="298"/>
      <c r="F527" s="298"/>
      <c r="G527" s="298"/>
      <c r="H527" s="298"/>
      <c r="I527" s="298"/>
      <c r="J527" s="298"/>
      <c r="K527" s="298"/>
      <c r="L527" s="298"/>
      <c r="M527" s="298"/>
      <c r="N527" s="298"/>
      <c r="O527" s="298"/>
      <c r="P527" s="298"/>
      <c r="Q527" s="316">
        <f t="shared" si="286"/>
        <v>0</v>
      </c>
      <c r="R527" s="298"/>
      <c r="S527" s="298"/>
      <c r="T527" s="316">
        <f t="shared" si="287"/>
        <v>0</v>
      </c>
      <c r="U527" s="298"/>
      <c r="V527" s="298"/>
      <c r="W527" s="298"/>
      <c r="X527" s="298"/>
      <c r="Y527" s="298"/>
      <c r="Z527" s="298"/>
      <c r="AA527" s="298"/>
      <c r="AB527" s="298"/>
      <c r="AC527" s="298"/>
      <c r="AD527" s="298"/>
      <c r="AE527" s="298">
        <v>417</v>
      </c>
      <c r="AF527" s="298"/>
      <c r="AG527" s="298"/>
      <c r="AH527" s="298"/>
      <c r="AI527" s="316">
        <f t="shared" si="288"/>
        <v>417</v>
      </c>
      <c r="AJ527" s="316"/>
      <c r="AK527" s="298"/>
      <c r="AL527" s="297">
        <f t="shared" si="289"/>
        <v>417</v>
      </c>
      <c r="AM527" s="332"/>
      <c r="AN527" s="332">
        <v>48</v>
      </c>
      <c r="AO527" s="332"/>
      <c r="AP527" s="332">
        <f t="shared" si="292"/>
        <v>465</v>
      </c>
    </row>
    <row r="528" ht="14" customHeight="1" spans="1:42">
      <c r="A528" s="339"/>
      <c r="B528" s="296"/>
      <c r="C528" s="126" t="s">
        <v>1011</v>
      </c>
      <c r="D528" s="297">
        <f t="shared" si="293"/>
        <v>0</v>
      </c>
      <c r="E528" s="298"/>
      <c r="F528" s="298"/>
      <c r="G528" s="298"/>
      <c r="H528" s="298"/>
      <c r="I528" s="298"/>
      <c r="J528" s="298"/>
      <c r="K528" s="298"/>
      <c r="L528" s="298"/>
      <c r="M528" s="298"/>
      <c r="N528" s="298"/>
      <c r="O528" s="298"/>
      <c r="P528" s="298"/>
      <c r="Q528" s="316">
        <f t="shared" si="286"/>
        <v>0</v>
      </c>
      <c r="R528" s="298"/>
      <c r="S528" s="298"/>
      <c r="T528" s="316">
        <f t="shared" si="287"/>
        <v>0</v>
      </c>
      <c r="U528" s="298"/>
      <c r="V528" s="298"/>
      <c r="W528" s="298"/>
      <c r="X528" s="298"/>
      <c r="Y528" s="298"/>
      <c r="Z528" s="298"/>
      <c r="AA528" s="298"/>
      <c r="AB528" s="298"/>
      <c r="AC528" s="298"/>
      <c r="AD528" s="298"/>
      <c r="AE528" s="298"/>
      <c r="AF528" s="298"/>
      <c r="AG528" s="298"/>
      <c r="AH528" s="298"/>
      <c r="AI528" s="316">
        <f t="shared" si="288"/>
        <v>0</v>
      </c>
      <c r="AJ528" s="316"/>
      <c r="AK528" s="298"/>
      <c r="AL528" s="297">
        <f t="shared" si="289"/>
        <v>0</v>
      </c>
      <c r="AM528" s="332"/>
      <c r="AN528" s="332"/>
      <c r="AO528" s="332"/>
      <c r="AP528" s="332">
        <f t="shared" si="292"/>
        <v>0</v>
      </c>
    </row>
    <row r="529" ht="14" customHeight="1" spans="1:42">
      <c r="A529" s="339"/>
      <c r="B529" s="296"/>
      <c r="C529" s="126" t="s">
        <v>1012</v>
      </c>
      <c r="D529" s="297">
        <f t="shared" si="293"/>
        <v>0</v>
      </c>
      <c r="E529" s="298"/>
      <c r="F529" s="298"/>
      <c r="G529" s="298"/>
      <c r="H529" s="298"/>
      <c r="I529" s="298"/>
      <c r="J529" s="298"/>
      <c r="K529" s="298"/>
      <c r="L529" s="298"/>
      <c r="M529" s="298"/>
      <c r="N529" s="298"/>
      <c r="O529" s="298"/>
      <c r="P529" s="298"/>
      <c r="Q529" s="316">
        <f t="shared" si="286"/>
        <v>0</v>
      </c>
      <c r="R529" s="298"/>
      <c r="S529" s="298"/>
      <c r="T529" s="316">
        <f t="shared" si="287"/>
        <v>0</v>
      </c>
      <c r="U529" s="298"/>
      <c r="V529" s="298"/>
      <c r="W529" s="298"/>
      <c r="X529" s="298"/>
      <c r="Y529" s="298"/>
      <c r="Z529" s="298"/>
      <c r="AA529" s="298"/>
      <c r="AB529" s="298"/>
      <c r="AC529" s="298"/>
      <c r="AD529" s="298"/>
      <c r="AE529" s="298"/>
      <c r="AF529" s="298"/>
      <c r="AG529" s="298"/>
      <c r="AH529" s="298"/>
      <c r="AI529" s="316">
        <f t="shared" si="288"/>
        <v>0</v>
      </c>
      <c r="AJ529" s="316"/>
      <c r="AK529" s="298"/>
      <c r="AL529" s="297">
        <f t="shared" si="289"/>
        <v>0</v>
      </c>
      <c r="AM529" s="332"/>
      <c r="AN529" s="332"/>
      <c r="AO529" s="332"/>
      <c r="AP529" s="332">
        <f t="shared" si="292"/>
        <v>0</v>
      </c>
    </row>
    <row r="530" ht="14" customHeight="1" spans="1:42">
      <c r="A530" s="339"/>
      <c r="B530" s="296"/>
      <c r="C530" s="126" t="s">
        <v>1013</v>
      </c>
      <c r="D530" s="297">
        <f t="shared" si="293"/>
        <v>0</v>
      </c>
      <c r="E530" s="298"/>
      <c r="F530" s="298"/>
      <c r="G530" s="298"/>
      <c r="H530" s="298"/>
      <c r="I530" s="298"/>
      <c r="J530" s="298"/>
      <c r="K530" s="298"/>
      <c r="L530" s="298"/>
      <c r="M530" s="298"/>
      <c r="N530" s="298"/>
      <c r="O530" s="298"/>
      <c r="P530" s="298"/>
      <c r="Q530" s="316">
        <f t="shared" si="286"/>
        <v>0</v>
      </c>
      <c r="R530" s="298"/>
      <c r="S530" s="298"/>
      <c r="T530" s="316">
        <f t="shared" si="287"/>
        <v>0</v>
      </c>
      <c r="U530" s="298"/>
      <c r="V530" s="298"/>
      <c r="W530" s="298"/>
      <c r="X530" s="298"/>
      <c r="Y530" s="298"/>
      <c r="Z530" s="298"/>
      <c r="AA530" s="298"/>
      <c r="AB530" s="298"/>
      <c r="AC530" s="298"/>
      <c r="AD530" s="298"/>
      <c r="AE530" s="298"/>
      <c r="AF530" s="298"/>
      <c r="AG530" s="298"/>
      <c r="AH530" s="298"/>
      <c r="AI530" s="316">
        <f t="shared" si="288"/>
        <v>0</v>
      </c>
      <c r="AJ530" s="316"/>
      <c r="AK530" s="298"/>
      <c r="AL530" s="297">
        <f t="shared" si="289"/>
        <v>0</v>
      </c>
      <c r="AM530" s="332"/>
      <c r="AN530" s="332">
        <v>25.4</v>
      </c>
      <c r="AO530" s="332"/>
      <c r="AP530" s="332">
        <f t="shared" si="292"/>
        <v>25.4</v>
      </c>
    </row>
    <row r="531" ht="14" customHeight="1" spans="1:42">
      <c r="A531" s="339"/>
      <c r="B531" s="296"/>
      <c r="C531" s="126" t="s">
        <v>1014</v>
      </c>
      <c r="D531" s="297">
        <f t="shared" si="293"/>
        <v>0</v>
      </c>
      <c r="E531" s="298"/>
      <c r="F531" s="298"/>
      <c r="G531" s="298"/>
      <c r="H531" s="298"/>
      <c r="I531" s="298"/>
      <c r="J531" s="298"/>
      <c r="K531" s="298"/>
      <c r="L531" s="298"/>
      <c r="M531" s="298"/>
      <c r="N531" s="298"/>
      <c r="O531" s="298"/>
      <c r="P531" s="298"/>
      <c r="Q531" s="316">
        <f t="shared" si="286"/>
        <v>0</v>
      </c>
      <c r="R531" s="298"/>
      <c r="S531" s="298"/>
      <c r="T531" s="316">
        <f t="shared" si="287"/>
        <v>0</v>
      </c>
      <c r="U531" s="298"/>
      <c r="V531" s="298"/>
      <c r="W531" s="298"/>
      <c r="X531" s="298"/>
      <c r="Y531" s="298"/>
      <c r="Z531" s="298"/>
      <c r="AA531" s="298"/>
      <c r="AB531" s="298"/>
      <c r="AC531" s="298"/>
      <c r="AD531" s="298"/>
      <c r="AE531" s="298"/>
      <c r="AF531" s="298"/>
      <c r="AG531" s="298"/>
      <c r="AH531" s="298"/>
      <c r="AI531" s="316">
        <f t="shared" si="288"/>
        <v>0</v>
      </c>
      <c r="AJ531" s="316"/>
      <c r="AK531" s="298"/>
      <c r="AL531" s="297">
        <f t="shared" si="289"/>
        <v>0</v>
      </c>
      <c r="AM531" s="332"/>
      <c r="AN531" s="332"/>
      <c r="AO531" s="332"/>
      <c r="AP531" s="332">
        <f t="shared" si="292"/>
        <v>0</v>
      </c>
    </row>
    <row r="532" ht="14" customHeight="1" spans="1:42">
      <c r="A532" s="339"/>
      <c r="B532" s="296"/>
      <c r="C532" s="126" t="s">
        <v>1015</v>
      </c>
      <c r="D532" s="297">
        <f t="shared" si="293"/>
        <v>30</v>
      </c>
      <c r="E532" s="298"/>
      <c r="F532" s="298"/>
      <c r="G532" s="298"/>
      <c r="H532" s="298"/>
      <c r="I532" s="298"/>
      <c r="J532" s="298"/>
      <c r="K532" s="298"/>
      <c r="L532" s="298"/>
      <c r="M532" s="298"/>
      <c r="N532" s="298"/>
      <c r="O532" s="298"/>
      <c r="P532" s="298"/>
      <c r="Q532" s="316">
        <f t="shared" si="286"/>
        <v>0</v>
      </c>
      <c r="R532" s="298"/>
      <c r="S532" s="298"/>
      <c r="T532" s="316">
        <f t="shared" si="287"/>
        <v>0</v>
      </c>
      <c r="U532" s="298"/>
      <c r="V532" s="298"/>
      <c r="W532" s="298"/>
      <c r="X532" s="298"/>
      <c r="Y532" s="298"/>
      <c r="Z532" s="298"/>
      <c r="AA532" s="298"/>
      <c r="AB532" s="298"/>
      <c r="AC532" s="298"/>
      <c r="AD532" s="298"/>
      <c r="AE532" s="298">
        <v>30</v>
      </c>
      <c r="AF532" s="298"/>
      <c r="AG532" s="298"/>
      <c r="AH532" s="298"/>
      <c r="AI532" s="316">
        <f t="shared" si="288"/>
        <v>30</v>
      </c>
      <c r="AJ532" s="316"/>
      <c r="AK532" s="298"/>
      <c r="AL532" s="297">
        <f t="shared" si="289"/>
        <v>30</v>
      </c>
      <c r="AM532" s="332">
        <v>342</v>
      </c>
      <c r="AN532" s="332"/>
      <c r="AO532" s="332"/>
      <c r="AP532" s="332">
        <f t="shared" si="292"/>
        <v>372</v>
      </c>
    </row>
    <row r="533" ht="14" customHeight="1" spans="1:42">
      <c r="A533" s="339"/>
      <c r="B533" s="296"/>
      <c r="C533" s="126" t="s">
        <v>1016</v>
      </c>
      <c r="D533" s="297">
        <f>SUM(D534:D537)</f>
        <v>0</v>
      </c>
      <c r="E533" s="297">
        <f t="shared" ref="E533:AP533" si="294">SUM(E534:E537)</f>
        <v>0</v>
      </c>
      <c r="F533" s="297">
        <f t="shared" si="294"/>
        <v>0</v>
      </c>
      <c r="G533" s="297">
        <f t="shared" si="294"/>
        <v>0</v>
      </c>
      <c r="H533" s="297">
        <f t="shared" si="294"/>
        <v>0</v>
      </c>
      <c r="I533" s="297">
        <f t="shared" si="294"/>
        <v>0</v>
      </c>
      <c r="J533" s="297">
        <f t="shared" si="294"/>
        <v>0</v>
      </c>
      <c r="K533" s="297">
        <f t="shared" si="294"/>
        <v>0</v>
      </c>
      <c r="L533" s="297">
        <f t="shared" si="294"/>
        <v>0</v>
      </c>
      <c r="M533" s="297">
        <f t="shared" si="294"/>
        <v>0</v>
      </c>
      <c r="N533" s="297">
        <f t="shared" si="294"/>
        <v>0</v>
      </c>
      <c r="O533" s="297">
        <f t="shared" si="294"/>
        <v>0</v>
      </c>
      <c r="P533" s="297">
        <f t="shared" si="294"/>
        <v>0</v>
      </c>
      <c r="Q533" s="297">
        <f t="shared" si="294"/>
        <v>0</v>
      </c>
      <c r="R533" s="297">
        <f t="shared" si="294"/>
        <v>0</v>
      </c>
      <c r="S533" s="297">
        <f t="shared" si="294"/>
        <v>0</v>
      </c>
      <c r="T533" s="297">
        <f t="shared" si="294"/>
        <v>0</v>
      </c>
      <c r="U533" s="297">
        <f t="shared" si="294"/>
        <v>0</v>
      </c>
      <c r="V533" s="297">
        <f t="shared" si="294"/>
        <v>0</v>
      </c>
      <c r="W533" s="297">
        <f t="shared" si="294"/>
        <v>0</v>
      </c>
      <c r="X533" s="297">
        <f t="shared" si="294"/>
        <v>0</v>
      </c>
      <c r="Y533" s="297">
        <f t="shared" si="294"/>
        <v>0</v>
      </c>
      <c r="Z533" s="297">
        <f t="shared" si="294"/>
        <v>0</v>
      </c>
      <c r="AA533" s="297">
        <f t="shared" si="294"/>
        <v>0</v>
      </c>
      <c r="AB533" s="297">
        <f t="shared" si="294"/>
        <v>0</v>
      </c>
      <c r="AC533" s="297">
        <f t="shared" si="294"/>
        <v>0</v>
      </c>
      <c r="AD533" s="297">
        <f t="shared" si="294"/>
        <v>0</v>
      </c>
      <c r="AE533" s="297">
        <f t="shared" si="294"/>
        <v>0</v>
      </c>
      <c r="AF533" s="297">
        <f t="shared" si="294"/>
        <v>0</v>
      </c>
      <c r="AG533" s="297">
        <f t="shared" si="294"/>
        <v>0</v>
      </c>
      <c r="AH533" s="297">
        <f t="shared" si="294"/>
        <v>0</v>
      </c>
      <c r="AI533" s="297">
        <f t="shared" si="294"/>
        <v>0</v>
      </c>
      <c r="AJ533" s="297">
        <f t="shared" si="294"/>
        <v>0</v>
      </c>
      <c r="AK533" s="297">
        <f t="shared" si="294"/>
        <v>0</v>
      </c>
      <c r="AL533" s="297">
        <f t="shared" si="294"/>
        <v>0</v>
      </c>
      <c r="AM533" s="297">
        <f t="shared" si="294"/>
        <v>0</v>
      </c>
      <c r="AN533" s="297">
        <f t="shared" si="294"/>
        <v>0</v>
      </c>
      <c r="AO533" s="297">
        <f t="shared" si="294"/>
        <v>328.28</v>
      </c>
      <c r="AP533" s="297">
        <f t="shared" si="294"/>
        <v>328.28</v>
      </c>
    </row>
    <row r="534" ht="14" customHeight="1" spans="1:42">
      <c r="A534" s="339"/>
      <c r="B534" s="296"/>
      <c r="C534" s="126" t="s">
        <v>1017</v>
      </c>
      <c r="D534" s="297">
        <f t="shared" ref="D534:D537" si="295">Q534+T534+AI534+AJ534+AK534</f>
        <v>0</v>
      </c>
      <c r="E534" s="298"/>
      <c r="F534" s="298"/>
      <c r="G534" s="298"/>
      <c r="H534" s="298"/>
      <c r="I534" s="298"/>
      <c r="J534" s="298"/>
      <c r="K534" s="298"/>
      <c r="L534" s="298"/>
      <c r="M534" s="298"/>
      <c r="N534" s="298"/>
      <c r="O534" s="298"/>
      <c r="P534" s="298"/>
      <c r="Q534" s="316">
        <f t="shared" ref="Q534:Q537" si="296">SUM(E534:P534)</f>
        <v>0</v>
      </c>
      <c r="R534" s="298"/>
      <c r="S534" s="298"/>
      <c r="T534" s="316">
        <f t="shared" ref="T534:T537" si="297">SUM(R534:S534)</f>
        <v>0</v>
      </c>
      <c r="U534" s="298"/>
      <c r="V534" s="298"/>
      <c r="W534" s="298"/>
      <c r="X534" s="298"/>
      <c r="Y534" s="298"/>
      <c r="Z534" s="298"/>
      <c r="AA534" s="298"/>
      <c r="AB534" s="298"/>
      <c r="AC534" s="298"/>
      <c r="AD534" s="298"/>
      <c r="AE534" s="298"/>
      <c r="AF534" s="298"/>
      <c r="AG534" s="298"/>
      <c r="AH534" s="298"/>
      <c r="AI534" s="316">
        <f t="shared" ref="AI534:AI537" si="298">SUM(V534:AH534)</f>
        <v>0</v>
      </c>
      <c r="AJ534" s="316"/>
      <c r="AK534" s="298"/>
      <c r="AL534" s="297">
        <f t="shared" ref="AL534:AL537" si="299">Q534+T534+U534+AI534+AJ534+AK534</f>
        <v>0</v>
      </c>
      <c r="AM534" s="332"/>
      <c r="AN534" s="332"/>
      <c r="AO534" s="332">
        <v>241.28</v>
      </c>
      <c r="AP534" s="332">
        <f t="shared" si="292"/>
        <v>241.28</v>
      </c>
    </row>
    <row r="535" ht="14" customHeight="1" spans="1:42">
      <c r="A535" s="339"/>
      <c r="B535" s="296"/>
      <c r="C535" s="126" t="s">
        <v>1018</v>
      </c>
      <c r="D535" s="297">
        <f t="shared" si="295"/>
        <v>0</v>
      </c>
      <c r="E535" s="298"/>
      <c r="F535" s="298"/>
      <c r="G535" s="298"/>
      <c r="H535" s="298"/>
      <c r="I535" s="298"/>
      <c r="J535" s="298"/>
      <c r="K535" s="298"/>
      <c r="L535" s="298"/>
      <c r="M535" s="298"/>
      <c r="N535" s="298"/>
      <c r="O535" s="298"/>
      <c r="P535" s="298"/>
      <c r="Q535" s="316">
        <f t="shared" si="296"/>
        <v>0</v>
      </c>
      <c r="R535" s="298"/>
      <c r="S535" s="298"/>
      <c r="T535" s="316">
        <f t="shared" si="297"/>
        <v>0</v>
      </c>
      <c r="U535" s="298"/>
      <c r="V535" s="298"/>
      <c r="W535" s="298"/>
      <c r="X535" s="298"/>
      <c r="Y535" s="298"/>
      <c r="Z535" s="298"/>
      <c r="AA535" s="298"/>
      <c r="AB535" s="298"/>
      <c r="AC535" s="298"/>
      <c r="AD535" s="298"/>
      <c r="AE535" s="298"/>
      <c r="AF535" s="298"/>
      <c r="AG535" s="298"/>
      <c r="AH535" s="298"/>
      <c r="AI535" s="316">
        <f t="shared" si="298"/>
        <v>0</v>
      </c>
      <c r="AJ535" s="316"/>
      <c r="AK535" s="298"/>
      <c r="AL535" s="297">
        <f t="shared" si="299"/>
        <v>0</v>
      </c>
      <c r="AM535" s="332"/>
      <c r="AN535" s="332"/>
      <c r="AO535" s="332"/>
      <c r="AP535" s="332">
        <f t="shared" si="292"/>
        <v>0</v>
      </c>
    </row>
    <row r="536" ht="14" customHeight="1" spans="1:42">
      <c r="A536" s="339"/>
      <c r="B536" s="296"/>
      <c r="C536" s="126" t="s">
        <v>1019</v>
      </c>
      <c r="D536" s="297">
        <f t="shared" si="295"/>
        <v>0</v>
      </c>
      <c r="E536" s="298"/>
      <c r="F536" s="298"/>
      <c r="G536" s="298"/>
      <c r="H536" s="298"/>
      <c r="I536" s="298"/>
      <c r="J536" s="298"/>
      <c r="K536" s="298"/>
      <c r="L536" s="298"/>
      <c r="M536" s="298"/>
      <c r="N536" s="298"/>
      <c r="O536" s="298"/>
      <c r="P536" s="298"/>
      <c r="Q536" s="316">
        <f t="shared" si="296"/>
        <v>0</v>
      </c>
      <c r="R536" s="298"/>
      <c r="S536" s="298"/>
      <c r="T536" s="316">
        <f t="shared" si="297"/>
        <v>0</v>
      </c>
      <c r="U536" s="298"/>
      <c r="V536" s="298"/>
      <c r="W536" s="298"/>
      <c r="X536" s="298"/>
      <c r="Y536" s="298"/>
      <c r="Z536" s="298"/>
      <c r="AA536" s="298"/>
      <c r="AB536" s="298"/>
      <c r="AC536" s="298"/>
      <c r="AD536" s="298"/>
      <c r="AE536" s="298"/>
      <c r="AF536" s="298"/>
      <c r="AG536" s="298"/>
      <c r="AH536" s="298"/>
      <c r="AI536" s="316">
        <f t="shared" si="298"/>
        <v>0</v>
      </c>
      <c r="AJ536" s="316"/>
      <c r="AK536" s="298"/>
      <c r="AL536" s="297">
        <f t="shared" si="299"/>
        <v>0</v>
      </c>
      <c r="AM536" s="332"/>
      <c r="AN536" s="332"/>
      <c r="AO536" s="332"/>
      <c r="AP536" s="332">
        <f t="shared" si="292"/>
        <v>0</v>
      </c>
    </row>
    <row r="537" ht="14" customHeight="1" spans="1:42">
      <c r="A537" s="339"/>
      <c r="B537" s="296"/>
      <c r="C537" s="126" t="s">
        <v>1020</v>
      </c>
      <c r="D537" s="297">
        <f t="shared" si="295"/>
        <v>0</v>
      </c>
      <c r="E537" s="298"/>
      <c r="F537" s="298"/>
      <c r="G537" s="298"/>
      <c r="H537" s="298"/>
      <c r="I537" s="298"/>
      <c r="J537" s="298"/>
      <c r="K537" s="298"/>
      <c r="L537" s="298"/>
      <c r="M537" s="298"/>
      <c r="N537" s="298"/>
      <c r="O537" s="298"/>
      <c r="P537" s="298"/>
      <c r="Q537" s="316">
        <f t="shared" si="296"/>
        <v>0</v>
      </c>
      <c r="R537" s="298"/>
      <c r="S537" s="298"/>
      <c r="T537" s="316">
        <f t="shared" si="297"/>
        <v>0</v>
      </c>
      <c r="U537" s="298"/>
      <c r="V537" s="298"/>
      <c r="W537" s="298"/>
      <c r="X537" s="298"/>
      <c r="Y537" s="298"/>
      <c r="Z537" s="298"/>
      <c r="AA537" s="298"/>
      <c r="AB537" s="298"/>
      <c r="AC537" s="298"/>
      <c r="AD537" s="298"/>
      <c r="AE537" s="298"/>
      <c r="AF537" s="298"/>
      <c r="AG537" s="298"/>
      <c r="AH537" s="298"/>
      <c r="AI537" s="316">
        <f t="shared" si="298"/>
        <v>0</v>
      </c>
      <c r="AJ537" s="316"/>
      <c r="AK537" s="298"/>
      <c r="AL537" s="297">
        <f t="shared" si="299"/>
        <v>0</v>
      </c>
      <c r="AM537" s="332"/>
      <c r="AN537" s="332"/>
      <c r="AO537" s="332">
        <v>87</v>
      </c>
      <c r="AP537" s="332">
        <f t="shared" si="292"/>
        <v>87</v>
      </c>
    </row>
    <row r="538" ht="14" customHeight="1" spans="1:42">
      <c r="A538" s="339"/>
      <c r="B538" s="296"/>
      <c r="C538" s="126" t="s">
        <v>1021</v>
      </c>
      <c r="D538" s="297">
        <f>SUM(D539:D542)</f>
        <v>0</v>
      </c>
      <c r="E538" s="297">
        <f t="shared" ref="E538:AP538" si="300">SUM(E539:E542)</f>
        <v>0</v>
      </c>
      <c r="F538" s="297">
        <f t="shared" si="300"/>
        <v>0</v>
      </c>
      <c r="G538" s="297">
        <f t="shared" si="300"/>
        <v>0</v>
      </c>
      <c r="H538" s="297">
        <f t="shared" si="300"/>
        <v>0</v>
      </c>
      <c r="I538" s="297">
        <f t="shared" si="300"/>
        <v>0</v>
      </c>
      <c r="J538" s="297">
        <f t="shared" si="300"/>
        <v>0</v>
      </c>
      <c r="K538" s="297">
        <f t="shared" si="300"/>
        <v>0</v>
      </c>
      <c r="L538" s="297">
        <f t="shared" si="300"/>
        <v>0</v>
      </c>
      <c r="M538" s="297">
        <f t="shared" si="300"/>
        <v>0</v>
      </c>
      <c r="N538" s="297">
        <f t="shared" si="300"/>
        <v>0</v>
      </c>
      <c r="O538" s="297">
        <f t="shared" si="300"/>
        <v>0</v>
      </c>
      <c r="P538" s="297">
        <f t="shared" si="300"/>
        <v>0</v>
      </c>
      <c r="Q538" s="297">
        <f t="shared" si="300"/>
        <v>0</v>
      </c>
      <c r="R538" s="297">
        <f t="shared" si="300"/>
        <v>0</v>
      </c>
      <c r="S538" s="297">
        <f t="shared" si="300"/>
        <v>0</v>
      </c>
      <c r="T538" s="297">
        <f t="shared" si="300"/>
        <v>0</v>
      </c>
      <c r="U538" s="297">
        <f t="shared" si="300"/>
        <v>0</v>
      </c>
      <c r="V538" s="297">
        <f t="shared" si="300"/>
        <v>0</v>
      </c>
      <c r="W538" s="297">
        <f t="shared" si="300"/>
        <v>0</v>
      </c>
      <c r="X538" s="297">
        <f t="shared" si="300"/>
        <v>0</v>
      </c>
      <c r="Y538" s="297">
        <f t="shared" si="300"/>
        <v>0</v>
      </c>
      <c r="Z538" s="297">
        <f t="shared" si="300"/>
        <v>0</v>
      </c>
      <c r="AA538" s="297">
        <f t="shared" si="300"/>
        <v>0</v>
      </c>
      <c r="AB538" s="297">
        <f t="shared" si="300"/>
        <v>0</v>
      </c>
      <c r="AC538" s="297">
        <f t="shared" si="300"/>
        <v>0</v>
      </c>
      <c r="AD538" s="297">
        <f t="shared" si="300"/>
        <v>0</v>
      </c>
      <c r="AE538" s="297">
        <f t="shared" si="300"/>
        <v>0</v>
      </c>
      <c r="AF538" s="297">
        <f t="shared" si="300"/>
        <v>0</v>
      </c>
      <c r="AG538" s="297">
        <f t="shared" si="300"/>
        <v>0</v>
      </c>
      <c r="AH538" s="297">
        <f t="shared" si="300"/>
        <v>0</v>
      </c>
      <c r="AI538" s="297">
        <f t="shared" si="300"/>
        <v>0</v>
      </c>
      <c r="AJ538" s="297">
        <f t="shared" si="300"/>
        <v>0</v>
      </c>
      <c r="AK538" s="297">
        <f t="shared" si="300"/>
        <v>0</v>
      </c>
      <c r="AL538" s="297">
        <f t="shared" si="300"/>
        <v>0</v>
      </c>
      <c r="AM538" s="297">
        <f t="shared" si="300"/>
        <v>0</v>
      </c>
      <c r="AN538" s="297">
        <f t="shared" si="300"/>
        <v>2774</v>
      </c>
      <c r="AO538" s="297">
        <f t="shared" si="300"/>
        <v>537</v>
      </c>
      <c r="AP538" s="297">
        <f t="shared" si="300"/>
        <v>3311</v>
      </c>
    </row>
    <row r="539" ht="14" customHeight="1" spans="1:42">
      <c r="A539" s="339"/>
      <c r="B539" s="296"/>
      <c r="C539" s="126" t="s">
        <v>1022</v>
      </c>
      <c r="D539" s="297">
        <f t="shared" ref="D539:D542" si="301">Q539+T539+AI539+AJ539+AK539</f>
        <v>0</v>
      </c>
      <c r="E539" s="298"/>
      <c r="F539" s="298"/>
      <c r="G539" s="298"/>
      <c r="H539" s="298"/>
      <c r="I539" s="298"/>
      <c r="J539" s="298"/>
      <c r="K539" s="298"/>
      <c r="L539" s="298"/>
      <c r="M539" s="298"/>
      <c r="N539" s="298"/>
      <c r="O539" s="298"/>
      <c r="P539" s="298"/>
      <c r="Q539" s="316">
        <f t="shared" ref="Q539:Q542" si="302">SUM(E539:P539)</f>
        <v>0</v>
      </c>
      <c r="R539" s="298"/>
      <c r="S539" s="298"/>
      <c r="T539" s="316">
        <f t="shared" ref="T539:T542" si="303">SUM(R539:S539)</f>
        <v>0</v>
      </c>
      <c r="U539" s="298"/>
      <c r="V539" s="298"/>
      <c r="W539" s="298"/>
      <c r="X539" s="298"/>
      <c r="Y539" s="298"/>
      <c r="Z539" s="298"/>
      <c r="AA539" s="298"/>
      <c r="AB539" s="298"/>
      <c r="AC539" s="298"/>
      <c r="AD539" s="298"/>
      <c r="AE539" s="298"/>
      <c r="AF539" s="298"/>
      <c r="AG539" s="298"/>
      <c r="AH539" s="298"/>
      <c r="AI539" s="316">
        <f t="shared" ref="AI539:AI542" si="304">SUM(V539:AH539)</f>
        <v>0</v>
      </c>
      <c r="AJ539" s="316"/>
      <c r="AK539" s="298"/>
      <c r="AL539" s="297">
        <f t="shared" ref="AL539:AL542" si="305">Q539+T539+U539+AI539+AJ539+AK539</f>
        <v>0</v>
      </c>
      <c r="AM539" s="332"/>
      <c r="AN539" s="332"/>
      <c r="AO539" s="332"/>
      <c r="AP539" s="332">
        <f t="shared" si="292"/>
        <v>0</v>
      </c>
    </row>
    <row r="540" ht="14" customHeight="1" spans="1:42">
      <c r="A540" s="339"/>
      <c r="B540" s="296"/>
      <c r="C540" s="126" t="s">
        <v>1023</v>
      </c>
      <c r="D540" s="297">
        <f t="shared" si="301"/>
        <v>0</v>
      </c>
      <c r="E540" s="298"/>
      <c r="F540" s="298"/>
      <c r="G540" s="298"/>
      <c r="H540" s="298"/>
      <c r="I540" s="298"/>
      <c r="J540" s="298"/>
      <c r="K540" s="298"/>
      <c r="L540" s="298"/>
      <c r="M540" s="298"/>
      <c r="N540" s="298"/>
      <c r="O540" s="298"/>
      <c r="P540" s="298"/>
      <c r="Q540" s="316">
        <f t="shared" si="302"/>
        <v>0</v>
      </c>
      <c r="R540" s="298"/>
      <c r="S540" s="298"/>
      <c r="T540" s="316">
        <f t="shared" si="303"/>
        <v>0</v>
      </c>
      <c r="U540" s="298"/>
      <c r="V540" s="298"/>
      <c r="W540" s="298"/>
      <c r="X540" s="298"/>
      <c r="Y540" s="298"/>
      <c r="Z540" s="298"/>
      <c r="AA540" s="298"/>
      <c r="AB540" s="298"/>
      <c r="AC540" s="298"/>
      <c r="AD540" s="298"/>
      <c r="AE540" s="298"/>
      <c r="AF540" s="298"/>
      <c r="AG540" s="298"/>
      <c r="AH540" s="298"/>
      <c r="AI540" s="316">
        <f t="shared" si="304"/>
        <v>0</v>
      </c>
      <c r="AJ540" s="316"/>
      <c r="AK540" s="298"/>
      <c r="AL540" s="297">
        <f t="shared" si="305"/>
        <v>0</v>
      </c>
      <c r="AM540" s="332"/>
      <c r="AN540" s="332">
        <v>2774</v>
      </c>
      <c r="AO540" s="332">
        <v>537</v>
      </c>
      <c r="AP540" s="332">
        <f t="shared" si="292"/>
        <v>3311</v>
      </c>
    </row>
    <row r="541" ht="14" customHeight="1" spans="1:42">
      <c r="A541" s="339"/>
      <c r="B541" s="296"/>
      <c r="C541" s="126" t="s">
        <v>1024</v>
      </c>
      <c r="D541" s="297">
        <f t="shared" si="301"/>
        <v>0</v>
      </c>
      <c r="E541" s="298"/>
      <c r="F541" s="298"/>
      <c r="G541" s="298"/>
      <c r="H541" s="298"/>
      <c r="I541" s="298"/>
      <c r="J541" s="298"/>
      <c r="K541" s="298"/>
      <c r="L541" s="298"/>
      <c r="M541" s="298"/>
      <c r="N541" s="298"/>
      <c r="O541" s="298"/>
      <c r="P541" s="298"/>
      <c r="Q541" s="316">
        <f t="shared" si="302"/>
        <v>0</v>
      </c>
      <c r="R541" s="298"/>
      <c r="S541" s="298"/>
      <c r="T541" s="316">
        <f t="shared" si="303"/>
        <v>0</v>
      </c>
      <c r="U541" s="298"/>
      <c r="V541" s="298"/>
      <c r="W541" s="298"/>
      <c r="X541" s="298"/>
      <c r="Y541" s="298"/>
      <c r="Z541" s="298"/>
      <c r="AA541" s="298"/>
      <c r="AB541" s="298"/>
      <c r="AC541" s="298"/>
      <c r="AD541" s="298"/>
      <c r="AE541" s="298"/>
      <c r="AF541" s="298"/>
      <c r="AG541" s="298"/>
      <c r="AH541" s="298"/>
      <c r="AI541" s="316">
        <f t="shared" si="304"/>
        <v>0</v>
      </c>
      <c r="AJ541" s="316"/>
      <c r="AK541" s="298"/>
      <c r="AL541" s="297">
        <f t="shared" si="305"/>
        <v>0</v>
      </c>
      <c r="AM541" s="332"/>
      <c r="AN541" s="332"/>
      <c r="AO541" s="332"/>
      <c r="AP541" s="332">
        <f t="shared" si="292"/>
        <v>0</v>
      </c>
    </row>
    <row r="542" ht="14" customHeight="1" spans="1:42">
      <c r="A542" s="339"/>
      <c r="B542" s="296"/>
      <c r="C542" s="126" t="s">
        <v>1025</v>
      </c>
      <c r="D542" s="297">
        <f t="shared" si="301"/>
        <v>0</v>
      </c>
      <c r="E542" s="298"/>
      <c r="F542" s="298"/>
      <c r="G542" s="298"/>
      <c r="H542" s="298"/>
      <c r="I542" s="298"/>
      <c r="J542" s="298"/>
      <c r="K542" s="298"/>
      <c r="L542" s="298"/>
      <c r="M542" s="298"/>
      <c r="N542" s="298"/>
      <c r="O542" s="298"/>
      <c r="P542" s="298"/>
      <c r="Q542" s="316">
        <f t="shared" si="302"/>
        <v>0</v>
      </c>
      <c r="R542" s="298"/>
      <c r="S542" s="298"/>
      <c r="T542" s="316">
        <f t="shared" si="303"/>
        <v>0</v>
      </c>
      <c r="U542" s="298"/>
      <c r="V542" s="298"/>
      <c r="W542" s="298"/>
      <c r="X542" s="298"/>
      <c r="Y542" s="298"/>
      <c r="Z542" s="298"/>
      <c r="AA542" s="298"/>
      <c r="AB542" s="298"/>
      <c r="AC542" s="298"/>
      <c r="AD542" s="298"/>
      <c r="AE542" s="298"/>
      <c r="AF542" s="298"/>
      <c r="AG542" s="298"/>
      <c r="AH542" s="298"/>
      <c r="AI542" s="316">
        <f t="shared" si="304"/>
        <v>0</v>
      </c>
      <c r="AJ542" s="316"/>
      <c r="AK542" s="298"/>
      <c r="AL542" s="297">
        <f t="shared" si="305"/>
        <v>0</v>
      </c>
      <c r="AM542" s="332"/>
      <c r="AN542" s="332"/>
      <c r="AO542" s="332"/>
      <c r="AP542" s="332">
        <f t="shared" si="292"/>
        <v>0</v>
      </c>
    </row>
    <row r="543" ht="14" customHeight="1" spans="1:42">
      <c r="A543" s="339"/>
      <c r="B543" s="296"/>
      <c r="C543" s="126" t="s">
        <v>1026</v>
      </c>
      <c r="D543" s="297">
        <f>D544+D549+D554+D557</f>
        <v>3794.52</v>
      </c>
      <c r="E543" s="297">
        <f t="shared" ref="E543:AP543" si="306">E544+E549+E554+E557</f>
        <v>425.92</v>
      </c>
      <c r="F543" s="297">
        <f t="shared" si="306"/>
        <v>0</v>
      </c>
      <c r="G543" s="297">
        <f t="shared" si="306"/>
        <v>101.78</v>
      </c>
      <c r="H543" s="297">
        <f t="shared" si="306"/>
        <v>0</v>
      </c>
      <c r="I543" s="297">
        <f t="shared" si="306"/>
        <v>31.8</v>
      </c>
      <c r="J543" s="297">
        <f t="shared" si="306"/>
        <v>0</v>
      </c>
      <c r="K543" s="297">
        <f t="shared" si="306"/>
        <v>1.49</v>
      </c>
      <c r="L543" s="297">
        <f t="shared" si="306"/>
        <v>0</v>
      </c>
      <c r="M543" s="297">
        <f t="shared" si="306"/>
        <v>5.06</v>
      </c>
      <c r="N543" s="297">
        <f t="shared" si="306"/>
        <v>0</v>
      </c>
      <c r="O543" s="297">
        <f t="shared" si="306"/>
        <v>0</v>
      </c>
      <c r="P543" s="297">
        <f t="shared" si="306"/>
        <v>0</v>
      </c>
      <c r="Q543" s="297">
        <f t="shared" si="306"/>
        <v>566.05</v>
      </c>
      <c r="R543" s="297">
        <f t="shared" si="306"/>
        <v>33.88</v>
      </c>
      <c r="S543" s="297">
        <f t="shared" si="306"/>
        <v>13</v>
      </c>
      <c r="T543" s="297">
        <f t="shared" si="306"/>
        <v>46.88</v>
      </c>
      <c r="U543" s="297">
        <f t="shared" si="306"/>
        <v>0</v>
      </c>
      <c r="V543" s="297">
        <f t="shared" si="306"/>
        <v>18.39</v>
      </c>
      <c r="W543" s="297">
        <f t="shared" si="306"/>
        <v>0</v>
      </c>
      <c r="X543" s="297">
        <f t="shared" si="306"/>
        <v>112.4</v>
      </c>
      <c r="Y543" s="297">
        <f t="shared" si="306"/>
        <v>0</v>
      </c>
      <c r="Z543" s="297">
        <f t="shared" si="306"/>
        <v>0</v>
      </c>
      <c r="AA543" s="297">
        <f t="shared" si="306"/>
        <v>0</v>
      </c>
      <c r="AB543" s="297">
        <f t="shared" si="306"/>
        <v>0</v>
      </c>
      <c r="AC543" s="297">
        <f t="shared" si="306"/>
        <v>0</v>
      </c>
      <c r="AD543" s="297">
        <f t="shared" si="306"/>
        <v>10.35</v>
      </c>
      <c r="AE543" s="297">
        <f t="shared" si="306"/>
        <v>591.3</v>
      </c>
      <c r="AF543" s="297">
        <f t="shared" si="306"/>
        <v>2384.15</v>
      </c>
      <c r="AG543" s="297">
        <f t="shared" si="306"/>
        <v>0</v>
      </c>
      <c r="AH543" s="297">
        <f t="shared" si="306"/>
        <v>0</v>
      </c>
      <c r="AI543" s="297">
        <f t="shared" si="306"/>
        <v>3116.59</v>
      </c>
      <c r="AJ543" s="297">
        <f t="shared" si="306"/>
        <v>0</v>
      </c>
      <c r="AK543" s="297">
        <f t="shared" si="306"/>
        <v>65</v>
      </c>
      <c r="AL543" s="297">
        <f t="shared" si="306"/>
        <v>3794.52</v>
      </c>
      <c r="AM543" s="297">
        <f t="shared" si="306"/>
        <v>0</v>
      </c>
      <c r="AN543" s="297">
        <f t="shared" si="306"/>
        <v>0</v>
      </c>
      <c r="AO543" s="297">
        <f t="shared" si="306"/>
        <v>48</v>
      </c>
      <c r="AP543" s="297">
        <f t="shared" si="306"/>
        <v>3842.52</v>
      </c>
    </row>
    <row r="544" ht="14" customHeight="1" spans="1:42">
      <c r="A544" s="339"/>
      <c r="B544" s="296"/>
      <c r="C544" s="126" t="s">
        <v>1027</v>
      </c>
      <c r="D544" s="297">
        <f>SUM(D545:D548)</f>
        <v>244.76</v>
      </c>
      <c r="E544" s="297">
        <f t="shared" ref="E544:AP544" si="307">SUM(E545:E548)</f>
        <v>86.93</v>
      </c>
      <c r="F544" s="297">
        <f t="shared" si="307"/>
        <v>0</v>
      </c>
      <c r="G544" s="297">
        <f t="shared" si="307"/>
        <v>20.04</v>
      </c>
      <c r="H544" s="297">
        <f t="shared" si="307"/>
        <v>0</v>
      </c>
      <c r="I544" s="297">
        <f t="shared" si="307"/>
        <v>6.51</v>
      </c>
      <c r="J544" s="297">
        <f t="shared" si="307"/>
        <v>0</v>
      </c>
      <c r="K544" s="297">
        <f t="shared" si="307"/>
        <v>0.29</v>
      </c>
      <c r="L544" s="297">
        <f t="shared" si="307"/>
        <v>0</v>
      </c>
      <c r="M544" s="297">
        <f t="shared" si="307"/>
        <v>3.65</v>
      </c>
      <c r="N544" s="297">
        <f t="shared" si="307"/>
        <v>0</v>
      </c>
      <c r="O544" s="297">
        <f t="shared" si="307"/>
        <v>0</v>
      </c>
      <c r="P544" s="297">
        <f t="shared" si="307"/>
        <v>0</v>
      </c>
      <c r="Q544" s="297">
        <f t="shared" si="307"/>
        <v>117.42</v>
      </c>
      <c r="R544" s="297">
        <f t="shared" si="307"/>
        <v>8.2</v>
      </c>
      <c r="S544" s="297">
        <f t="shared" si="307"/>
        <v>7</v>
      </c>
      <c r="T544" s="297">
        <f t="shared" si="307"/>
        <v>15.2</v>
      </c>
      <c r="U544" s="297">
        <f t="shared" si="307"/>
        <v>0</v>
      </c>
      <c r="V544" s="297">
        <f t="shared" si="307"/>
        <v>18.39</v>
      </c>
      <c r="W544" s="297">
        <f t="shared" si="307"/>
        <v>0</v>
      </c>
      <c r="X544" s="297">
        <f t="shared" si="307"/>
        <v>83.4</v>
      </c>
      <c r="Y544" s="297">
        <f t="shared" si="307"/>
        <v>0</v>
      </c>
      <c r="Z544" s="297">
        <f t="shared" si="307"/>
        <v>0</v>
      </c>
      <c r="AA544" s="297">
        <f t="shared" si="307"/>
        <v>0</v>
      </c>
      <c r="AB544" s="297">
        <f t="shared" si="307"/>
        <v>0</v>
      </c>
      <c r="AC544" s="297">
        <f t="shared" si="307"/>
        <v>0</v>
      </c>
      <c r="AD544" s="297">
        <f t="shared" si="307"/>
        <v>10.35</v>
      </c>
      <c r="AE544" s="297">
        <f t="shared" si="307"/>
        <v>0</v>
      </c>
      <c r="AF544" s="297">
        <f t="shared" si="307"/>
        <v>0</v>
      </c>
      <c r="AG544" s="297">
        <f t="shared" si="307"/>
        <v>0</v>
      </c>
      <c r="AH544" s="297">
        <f t="shared" si="307"/>
        <v>0</v>
      </c>
      <c r="AI544" s="297">
        <f t="shared" si="307"/>
        <v>112.14</v>
      </c>
      <c r="AJ544" s="297">
        <f t="shared" si="307"/>
        <v>0</v>
      </c>
      <c r="AK544" s="297">
        <f t="shared" si="307"/>
        <v>0</v>
      </c>
      <c r="AL544" s="297">
        <f t="shared" si="307"/>
        <v>244.76</v>
      </c>
      <c r="AM544" s="297">
        <f t="shared" si="307"/>
        <v>0</v>
      </c>
      <c r="AN544" s="297">
        <f t="shared" si="307"/>
        <v>0</v>
      </c>
      <c r="AO544" s="297">
        <f t="shared" si="307"/>
        <v>48</v>
      </c>
      <c r="AP544" s="297">
        <f t="shared" si="307"/>
        <v>292.76</v>
      </c>
    </row>
    <row r="545" ht="14" customHeight="1" spans="1:42">
      <c r="A545" s="339"/>
      <c r="B545" s="296"/>
      <c r="C545" s="126" t="s">
        <v>453</v>
      </c>
      <c r="D545" s="297">
        <f t="shared" ref="D545:D548" si="308">Q545+T545+AI545+AJ545+AK545</f>
        <v>164.36</v>
      </c>
      <c r="E545" s="298">
        <v>86.93</v>
      </c>
      <c r="F545" s="298"/>
      <c r="G545" s="298">
        <v>20.04</v>
      </c>
      <c r="H545" s="298"/>
      <c r="I545" s="298">
        <v>6.51</v>
      </c>
      <c r="J545" s="298"/>
      <c r="K545" s="298">
        <v>0.29</v>
      </c>
      <c r="L545" s="298"/>
      <c r="M545" s="298">
        <v>3.65</v>
      </c>
      <c r="N545" s="298"/>
      <c r="O545" s="298"/>
      <c r="P545" s="298"/>
      <c r="Q545" s="316">
        <f t="shared" ref="Q545:Q548" si="309">SUM(E545:P545)</f>
        <v>117.42</v>
      </c>
      <c r="R545" s="298">
        <v>8.2</v>
      </c>
      <c r="S545" s="298">
        <v>7</v>
      </c>
      <c r="T545" s="316">
        <f t="shared" ref="T545:T548" si="310">SUM(R545:S545)</f>
        <v>15.2</v>
      </c>
      <c r="U545" s="298"/>
      <c r="V545" s="298">
        <v>18.39</v>
      </c>
      <c r="W545" s="298"/>
      <c r="X545" s="298">
        <v>3</v>
      </c>
      <c r="Y545" s="298"/>
      <c r="Z545" s="298"/>
      <c r="AA545" s="298"/>
      <c r="AB545" s="298"/>
      <c r="AC545" s="298"/>
      <c r="AD545" s="298">
        <v>10.35</v>
      </c>
      <c r="AE545" s="298"/>
      <c r="AF545" s="298"/>
      <c r="AG545" s="298"/>
      <c r="AH545" s="298"/>
      <c r="AI545" s="316">
        <f t="shared" ref="AI545:AI548" si="311">SUM(V545:AH545)</f>
        <v>31.74</v>
      </c>
      <c r="AJ545" s="316"/>
      <c r="AK545" s="298"/>
      <c r="AL545" s="297">
        <f t="shared" ref="AL545:AL548" si="312">Q545+T545+U545+AI545+AJ545+AK545</f>
        <v>164.36</v>
      </c>
      <c r="AM545" s="332"/>
      <c r="AN545" s="332"/>
      <c r="AO545" s="332"/>
      <c r="AP545" s="332">
        <f t="shared" si="292"/>
        <v>164.36</v>
      </c>
    </row>
    <row r="546" ht="14" customHeight="1" spans="1:42">
      <c r="A546" s="339"/>
      <c r="B546" s="296"/>
      <c r="C546" s="126" t="s">
        <v>532</v>
      </c>
      <c r="D546" s="297">
        <f t="shared" si="308"/>
        <v>80.4</v>
      </c>
      <c r="E546" s="298"/>
      <c r="F546" s="298"/>
      <c r="G546" s="298"/>
      <c r="H546" s="298"/>
      <c r="I546" s="298"/>
      <c r="J546" s="298"/>
      <c r="K546" s="298"/>
      <c r="L546" s="298"/>
      <c r="M546" s="298"/>
      <c r="N546" s="298"/>
      <c r="O546" s="298"/>
      <c r="P546" s="298"/>
      <c r="Q546" s="316">
        <f t="shared" si="309"/>
        <v>0</v>
      </c>
      <c r="R546" s="298"/>
      <c r="S546" s="298"/>
      <c r="T546" s="316">
        <f t="shared" si="310"/>
        <v>0</v>
      </c>
      <c r="U546" s="298"/>
      <c r="V546" s="298"/>
      <c r="W546" s="298"/>
      <c r="X546" s="298">
        <v>80.4</v>
      </c>
      <c r="Y546" s="298"/>
      <c r="Z546" s="298"/>
      <c r="AA546" s="298"/>
      <c r="AB546" s="298"/>
      <c r="AC546" s="298"/>
      <c r="AD546" s="298"/>
      <c r="AE546" s="298"/>
      <c r="AF546" s="298"/>
      <c r="AG546" s="298"/>
      <c r="AH546" s="298"/>
      <c r="AI546" s="316">
        <f t="shared" si="311"/>
        <v>80.4</v>
      </c>
      <c r="AJ546" s="316"/>
      <c r="AK546" s="298"/>
      <c r="AL546" s="297">
        <f t="shared" si="312"/>
        <v>80.4</v>
      </c>
      <c r="AM546" s="332"/>
      <c r="AN546" s="332"/>
      <c r="AO546" s="332"/>
      <c r="AP546" s="332">
        <f t="shared" si="292"/>
        <v>80.4</v>
      </c>
    </row>
    <row r="547" ht="14" customHeight="1" spans="1:42">
      <c r="A547" s="339"/>
      <c r="B547" s="296"/>
      <c r="C547" s="126" t="s">
        <v>1028</v>
      </c>
      <c r="D547" s="297">
        <f t="shared" si="308"/>
        <v>0</v>
      </c>
      <c r="E547" s="298"/>
      <c r="F547" s="298"/>
      <c r="G547" s="298"/>
      <c r="H547" s="298"/>
      <c r="I547" s="298"/>
      <c r="J547" s="298"/>
      <c r="K547" s="298"/>
      <c r="L547" s="298"/>
      <c r="M547" s="298"/>
      <c r="N547" s="298"/>
      <c r="O547" s="298"/>
      <c r="P547" s="298"/>
      <c r="Q547" s="316">
        <f t="shared" si="309"/>
        <v>0</v>
      </c>
      <c r="R547" s="298"/>
      <c r="S547" s="298"/>
      <c r="T547" s="316">
        <f t="shared" si="310"/>
        <v>0</v>
      </c>
      <c r="U547" s="298"/>
      <c r="V547" s="298"/>
      <c r="W547" s="298"/>
      <c r="X547" s="298"/>
      <c r="Y547" s="298"/>
      <c r="Z547" s="298"/>
      <c r="AA547" s="298"/>
      <c r="AB547" s="298"/>
      <c r="AC547" s="298"/>
      <c r="AD547" s="298"/>
      <c r="AE547" s="298"/>
      <c r="AF547" s="298"/>
      <c r="AG547" s="298"/>
      <c r="AH547" s="298"/>
      <c r="AI547" s="316">
        <f t="shared" si="311"/>
        <v>0</v>
      </c>
      <c r="AJ547" s="316"/>
      <c r="AK547" s="298"/>
      <c r="AL547" s="297">
        <f t="shared" si="312"/>
        <v>0</v>
      </c>
      <c r="AM547" s="332"/>
      <c r="AN547" s="332"/>
      <c r="AO547" s="332"/>
      <c r="AP547" s="332">
        <f t="shared" si="292"/>
        <v>0</v>
      </c>
    </row>
    <row r="548" ht="14" customHeight="1" spans="1:42">
      <c r="A548" s="339"/>
      <c r="B548" s="296"/>
      <c r="C548" s="126" t="s">
        <v>1029</v>
      </c>
      <c r="D548" s="297">
        <f t="shared" si="308"/>
        <v>0</v>
      </c>
      <c r="E548" s="298"/>
      <c r="F548" s="298"/>
      <c r="G548" s="298"/>
      <c r="H548" s="298"/>
      <c r="I548" s="298"/>
      <c r="J548" s="298"/>
      <c r="K548" s="298"/>
      <c r="L548" s="298"/>
      <c r="M548" s="298"/>
      <c r="N548" s="298"/>
      <c r="O548" s="298"/>
      <c r="P548" s="298"/>
      <c r="Q548" s="316">
        <f t="shared" si="309"/>
        <v>0</v>
      </c>
      <c r="R548" s="298"/>
      <c r="S548" s="298"/>
      <c r="T548" s="316">
        <f t="shared" si="310"/>
        <v>0</v>
      </c>
      <c r="U548" s="298"/>
      <c r="V548" s="298"/>
      <c r="W548" s="298"/>
      <c r="X548" s="298"/>
      <c r="Y548" s="298"/>
      <c r="Z548" s="298"/>
      <c r="AA548" s="298"/>
      <c r="AB548" s="298"/>
      <c r="AC548" s="298"/>
      <c r="AD548" s="298"/>
      <c r="AE548" s="298"/>
      <c r="AF548" s="298"/>
      <c r="AG548" s="298"/>
      <c r="AH548" s="298"/>
      <c r="AI548" s="316">
        <f t="shared" si="311"/>
        <v>0</v>
      </c>
      <c r="AJ548" s="316"/>
      <c r="AK548" s="298"/>
      <c r="AL548" s="297">
        <f t="shared" si="312"/>
        <v>0</v>
      </c>
      <c r="AM548" s="332"/>
      <c r="AN548" s="332"/>
      <c r="AO548" s="332">
        <v>48</v>
      </c>
      <c r="AP548" s="332">
        <f t="shared" si="292"/>
        <v>48</v>
      </c>
    </row>
    <row r="549" ht="14" customHeight="1" spans="1:42">
      <c r="A549" s="339"/>
      <c r="B549" s="296"/>
      <c r="C549" s="126" t="s">
        <v>1030</v>
      </c>
      <c r="D549" s="297">
        <f>SUM(D550:D553)</f>
        <v>1165.61</v>
      </c>
      <c r="E549" s="297">
        <f t="shared" ref="E549:AP549" si="313">SUM(E550:E553)</f>
        <v>338.99</v>
      </c>
      <c r="F549" s="297">
        <f t="shared" si="313"/>
        <v>0</v>
      </c>
      <c r="G549" s="297">
        <f t="shared" si="313"/>
        <v>81.74</v>
      </c>
      <c r="H549" s="297">
        <f t="shared" si="313"/>
        <v>0</v>
      </c>
      <c r="I549" s="297">
        <f t="shared" si="313"/>
        <v>25.29</v>
      </c>
      <c r="J549" s="297">
        <f t="shared" si="313"/>
        <v>0</v>
      </c>
      <c r="K549" s="297">
        <f t="shared" si="313"/>
        <v>1.2</v>
      </c>
      <c r="L549" s="297">
        <f t="shared" si="313"/>
        <v>0</v>
      </c>
      <c r="M549" s="297">
        <f t="shared" si="313"/>
        <v>1.41</v>
      </c>
      <c r="N549" s="297">
        <f t="shared" si="313"/>
        <v>0</v>
      </c>
      <c r="O549" s="297">
        <f t="shared" si="313"/>
        <v>0</v>
      </c>
      <c r="P549" s="297">
        <f t="shared" si="313"/>
        <v>0</v>
      </c>
      <c r="Q549" s="297">
        <f t="shared" si="313"/>
        <v>448.63</v>
      </c>
      <c r="R549" s="297">
        <f t="shared" si="313"/>
        <v>25.68</v>
      </c>
      <c r="S549" s="297">
        <f t="shared" si="313"/>
        <v>6</v>
      </c>
      <c r="T549" s="297">
        <f t="shared" si="313"/>
        <v>31.68</v>
      </c>
      <c r="U549" s="297">
        <f t="shared" si="313"/>
        <v>0</v>
      </c>
      <c r="V549" s="297">
        <f t="shared" si="313"/>
        <v>0</v>
      </c>
      <c r="W549" s="297">
        <f t="shared" si="313"/>
        <v>0</v>
      </c>
      <c r="X549" s="297">
        <f t="shared" si="313"/>
        <v>29</v>
      </c>
      <c r="Y549" s="297">
        <f t="shared" si="313"/>
        <v>0</v>
      </c>
      <c r="Z549" s="297">
        <f t="shared" si="313"/>
        <v>0</v>
      </c>
      <c r="AA549" s="297">
        <f t="shared" si="313"/>
        <v>0</v>
      </c>
      <c r="AB549" s="297">
        <f t="shared" si="313"/>
        <v>0</v>
      </c>
      <c r="AC549" s="297">
        <f t="shared" si="313"/>
        <v>0</v>
      </c>
      <c r="AD549" s="297">
        <f t="shared" si="313"/>
        <v>0</v>
      </c>
      <c r="AE549" s="297">
        <f t="shared" si="313"/>
        <v>591.3</v>
      </c>
      <c r="AF549" s="297">
        <f t="shared" si="313"/>
        <v>0</v>
      </c>
      <c r="AG549" s="297">
        <f t="shared" si="313"/>
        <v>0</v>
      </c>
      <c r="AH549" s="297">
        <f t="shared" si="313"/>
        <v>0</v>
      </c>
      <c r="AI549" s="297">
        <f t="shared" si="313"/>
        <v>620.3</v>
      </c>
      <c r="AJ549" s="297">
        <f t="shared" si="313"/>
        <v>0</v>
      </c>
      <c r="AK549" s="297">
        <f t="shared" si="313"/>
        <v>65</v>
      </c>
      <c r="AL549" s="297">
        <f t="shared" si="313"/>
        <v>1165.61</v>
      </c>
      <c r="AM549" s="297">
        <f t="shared" si="313"/>
        <v>0</v>
      </c>
      <c r="AN549" s="297">
        <f t="shared" si="313"/>
        <v>0</v>
      </c>
      <c r="AO549" s="297">
        <f t="shared" si="313"/>
        <v>0</v>
      </c>
      <c r="AP549" s="297">
        <f t="shared" si="313"/>
        <v>1165.61</v>
      </c>
    </row>
    <row r="550" ht="14" customHeight="1" spans="1:42">
      <c r="A550" s="339"/>
      <c r="B550" s="296"/>
      <c r="C550" s="126" t="s">
        <v>453</v>
      </c>
      <c r="D550" s="297">
        <f t="shared" ref="D550:D553" si="314">Q550+T550+AI550+AJ550+AK550</f>
        <v>574.31</v>
      </c>
      <c r="E550" s="298">
        <v>338.99</v>
      </c>
      <c r="F550" s="298"/>
      <c r="G550" s="298">
        <v>81.74</v>
      </c>
      <c r="H550" s="298"/>
      <c r="I550" s="298">
        <v>25.29</v>
      </c>
      <c r="J550" s="298"/>
      <c r="K550" s="298">
        <v>1.2</v>
      </c>
      <c r="L550" s="298"/>
      <c r="M550" s="298">
        <v>1.41</v>
      </c>
      <c r="N550" s="298"/>
      <c r="O550" s="298"/>
      <c r="P550" s="298"/>
      <c r="Q550" s="316">
        <f t="shared" ref="Q550:Q553" si="315">SUM(E550:P550)</f>
        <v>448.63</v>
      </c>
      <c r="R550" s="298">
        <v>25.68</v>
      </c>
      <c r="S550" s="298">
        <v>6</v>
      </c>
      <c r="T550" s="316">
        <f t="shared" ref="T550:T553" si="316">SUM(R550:S550)</f>
        <v>31.68</v>
      </c>
      <c r="U550" s="298"/>
      <c r="V550" s="298"/>
      <c r="W550" s="298"/>
      <c r="X550" s="298">
        <v>29</v>
      </c>
      <c r="Y550" s="298"/>
      <c r="Z550" s="298"/>
      <c r="AA550" s="298"/>
      <c r="AB550" s="298"/>
      <c r="AC550" s="298"/>
      <c r="AD550" s="298"/>
      <c r="AE550" s="298"/>
      <c r="AF550" s="298"/>
      <c r="AG550" s="298"/>
      <c r="AH550" s="298"/>
      <c r="AI550" s="316">
        <f t="shared" ref="AI550:AI553" si="317">SUM(V550:AH550)</f>
        <v>29</v>
      </c>
      <c r="AJ550" s="316"/>
      <c r="AK550" s="298">
        <v>65</v>
      </c>
      <c r="AL550" s="297">
        <f t="shared" ref="AL550:AL553" si="318">Q550+T550+U550+AI550+AJ550+AK550</f>
        <v>574.31</v>
      </c>
      <c r="AM550" s="332"/>
      <c r="AN550" s="332"/>
      <c r="AO550" s="332"/>
      <c r="AP550" s="332">
        <f t="shared" si="292"/>
        <v>574.31</v>
      </c>
    </row>
    <row r="551" ht="14" customHeight="1" spans="1:42">
      <c r="A551" s="339"/>
      <c r="B551" s="296"/>
      <c r="C551" s="126" t="s">
        <v>1031</v>
      </c>
      <c r="D551" s="297">
        <f t="shared" si="314"/>
        <v>0</v>
      </c>
      <c r="E551" s="298"/>
      <c r="F551" s="298"/>
      <c r="G551" s="298"/>
      <c r="H551" s="298"/>
      <c r="I551" s="298"/>
      <c r="J551" s="298"/>
      <c r="K551" s="298"/>
      <c r="L551" s="298"/>
      <c r="M551" s="298"/>
      <c r="N551" s="298"/>
      <c r="O551" s="298"/>
      <c r="P551" s="298"/>
      <c r="Q551" s="316">
        <f t="shared" si="315"/>
        <v>0</v>
      </c>
      <c r="R551" s="298"/>
      <c r="S551" s="298"/>
      <c r="T551" s="316">
        <f t="shared" si="316"/>
        <v>0</v>
      </c>
      <c r="U551" s="298"/>
      <c r="V551" s="298"/>
      <c r="W551" s="298"/>
      <c r="X551" s="298"/>
      <c r="Y551" s="298"/>
      <c r="Z551" s="298"/>
      <c r="AA551" s="298"/>
      <c r="AB551" s="298"/>
      <c r="AC551" s="298"/>
      <c r="AD551" s="298"/>
      <c r="AE551" s="298"/>
      <c r="AF551" s="298"/>
      <c r="AG551" s="298"/>
      <c r="AH551" s="298"/>
      <c r="AI551" s="316">
        <f t="shared" si="317"/>
        <v>0</v>
      </c>
      <c r="AJ551" s="316"/>
      <c r="AK551" s="298"/>
      <c r="AL551" s="297">
        <f t="shared" si="318"/>
        <v>0</v>
      </c>
      <c r="AM551" s="332"/>
      <c r="AN551" s="332"/>
      <c r="AO551" s="332"/>
      <c r="AP551" s="332">
        <f t="shared" si="292"/>
        <v>0</v>
      </c>
    </row>
    <row r="552" ht="14" customHeight="1" spans="1:42">
      <c r="A552" s="339"/>
      <c r="B552" s="296"/>
      <c r="C552" s="126" t="s">
        <v>1032</v>
      </c>
      <c r="D552" s="297">
        <f t="shared" si="314"/>
        <v>0</v>
      </c>
      <c r="E552" s="298"/>
      <c r="F552" s="298"/>
      <c r="G552" s="298"/>
      <c r="H552" s="298"/>
      <c r="I552" s="298"/>
      <c r="J552" s="298"/>
      <c r="K552" s="298"/>
      <c r="L552" s="298"/>
      <c r="M552" s="298"/>
      <c r="N552" s="298"/>
      <c r="O552" s="298"/>
      <c r="P552" s="298"/>
      <c r="Q552" s="316">
        <f t="shared" si="315"/>
        <v>0</v>
      </c>
      <c r="R552" s="298"/>
      <c r="S552" s="298"/>
      <c r="T552" s="316">
        <f t="shared" si="316"/>
        <v>0</v>
      </c>
      <c r="U552" s="298"/>
      <c r="V552" s="298"/>
      <c r="W552" s="298"/>
      <c r="X552" s="298"/>
      <c r="Y552" s="298"/>
      <c r="Z552" s="298"/>
      <c r="AA552" s="298"/>
      <c r="AB552" s="298"/>
      <c r="AC552" s="298"/>
      <c r="AD552" s="298"/>
      <c r="AE552" s="298"/>
      <c r="AF552" s="298"/>
      <c r="AG552" s="298"/>
      <c r="AH552" s="298"/>
      <c r="AI552" s="316">
        <f t="shared" si="317"/>
        <v>0</v>
      </c>
      <c r="AJ552" s="316"/>
      <c r="AK552" s="298"/>
      <c r="AL552" s="297">
        <f t="shared" si="318"/>
        <v>0</v>
      </c>
      <c r="AM552" s="332"/>
      <c r="AN552" s="332"/>
      <c r="AO552" s="332"/>
      <c r="AP552" s="332">
        <f t="shared" si="292"/>
        <v>0</v>
      </c>
    </row>
    <row r="553" ht="14" customHeight="1" spans="1:42">
      <c r="A553" s="339"/>
      <c r="B553" s="296"/>
      <c r="C553" s="126" t="s">
        <v>1033</v>
      </c>
      <c r="D553" s="297">
        <f t="shared" si="314"/>
        <v>591.3</v>
      </c>
      <c r="E553" s="298"/>
      <c r="F553" s="298"/>
      <c r="G553" s="298"/>
      <c r="H553" s="298"/>
      <c r="I553" s="298"/>
      <c r="J553" s="298"/>
      <c r="K553" s="298"/>
      <c r="L553" s="298"/>
      <c r="M553" s="298"/>
      <c r="N553" s="298"/>
      <c r="O553" s="298"/>
      <c r="P553" s="298"/>
      <c r="Q553" s="316">
        <f t="shared" si="315"/>
        <v>0</v>
      </c>
      <c r="R553" s="298"/>
      <c r="S553" s="298"/>
      <c r="T553" s="316">
        <f t="shared" si="316"/>
        <v>0</v>
      </c>
      <c r="U553" s="298"/>
      <c r="V553" s="298"/>
      <c r="W553" s="298"/>
      <c r="X553" s="298"/>
      <c r="Y553" s="298"/>
      <c r="Z553" s="298"/>
      <c r="AA553" s="298"/>
      <c r="AB553" s="298"/>
      <c r="AC553" s="298"/>
      <c r="AD553" s="298"/>
      <c r="AE553" s="298">
        <v>591.3</v>
      </c>
      <c r="AF553" s="298"/>
      <c r="AG553" s="298"/>
      <c r="AH553" s="298"/>
      <c r="AI553" s="316">
        <f t="shared" si="317"/>
        <v>591.3</v>
      </c>
      <c r="AJ553" s="316"/>
      <c r="AK553" s="298"/>
      <c r="AL553" s="297">
        <f t="shared" si="318"/>
        <v>591.3</v>
      </c>
      <c r="AM553" s="332"/>
      <c r="AN553" s="332"/>
      <c r="AO553" s="332"/>
      <c r="AP553" s="332">
        <f t="shared" si="292"/>
        <v>591.3</v>
      </c>
    </row>
    <row r="554" ht="14" customHeight="1" spans="1:42">
      <c r="A554" s="339"/>
      <c r="B554" s="296"/>
      <c r="C554" s="340" t="s">
        <v>1034</v>
      </c>
      <c r="D554" s="297">
        <f>SUM(D555:D556)</f>
        <v>0</v>
      </c>
      <c r="E554" s="297">
        <f t="shared" ref="E554:AP554" si="319">SUM(E555:E556)</f>
        <v>0</v>
      </c>
      <c r="F554" s="297">
        <f t="shared" si="319"/>
        <v>0</v>
      </c>
      <c r="G554" s="297">
        <f t="shared" si="319"/>
        <v>0</v>
      </c>
      <c r="H554" s="297">
        <f t="shared" si="319"/>
        <v>0</v>
      </c>
      <c r="I554" s="297">
        <f t="shared" si="319"/>
        <v>0</v>
      </c>
      <c r="J554" s="297">
        <f t="shared" si="319"/>
        <v>0</v>
      </c>
      <c r="K554" s="297">
        <f t="shared" si="319"/>
        <v>0</v>
      </c>
      <c r="L554" s="297">
        <f t="shared" si="319"/>
        <v>0</v>
      </c>
      <c r="M554" s="297">
        <f t="shared" si="319"/>
        <v>0</v>
      </c>
      <c r="N554" s="297">
        <f t="shared" si="319"/>
        <v>0</v>
      </c>
      <c r="O554" s="297">
        <f t="shared" si="319"/>
        <v>0</v>
      </c>
      <c r="P554" s="297">
        <f t="shared" si="319"/>
        <v>0</v>
      </c>
      <c r="Q554" s="297">
        <f t="shared" si="319"/>
        <v>0</v>
      </c>
      <c r="R554" s="297">
        <f t="shared" si="319"/>
        <v>0</v>
      </c>
      <c r="S554" s="297">
        <f t="shared" si="319"/>
        <v>0</v>
      </c>
      <c r="T554" s="297">
        <f t="shared" si="319"/>
        <v>0</v>
      </c>
      <c r="U554" s="297">
        <f t="shared" si="319"/>
        <v>0</v>
      </c>
      <c r="V554" s="297">
        <f t="shared" si="319"/>
        <v>0</v>
      </c>
      <c r="W554" s="297">
        <f t="shared" si="319"/>
        <v>0</v>
      </c>
      <c r="X554" s="297">
        <f t="shared" si="319"/>
        <v>0</v>
      </c>
      <c r="Y554" s="297">
        <f t="shared" si="319"/>
        <v>0</v>
      </c>
      <c r="Z554" s="297">
        <f t="shared" si="319"/>
        <v>0</v>
      </c>
      <c r="AA554" s="297">
        <f t="shared" si="319"/>
        <v>0</v>
      </c>
      <c r="AB554" s="297">
        <f t="shared" si="319"/>
        <v>0</v>
      </c>
      <c r="AC554" s="297">
        <f t="shared" si="319"/>
        <v>0</v>
      </c>
      <c r="AD554" s="297">
        <f t="shared" si="319"/>
        <v>0</v>
      </c>
      <c r="AE554" s="297">
        <f t="shared" si="319"/>
        <v>0</v>
      </c>
      <c r="AF554" s="297">
        <f t="shared" si="319"/>
        <v>0</v>
      </c>
      <c r="AG554" s="297">
        <f t="shared" si="319"/>
        <v>0</v>
      </c>
      <c r="AH554" s="297">
        <f t="shared" si="319"/>
        <v>0</v>
      </c>
      <c r="AI554" s="297">
        <f t="shared" si="319"/>
        <v>0</v>
      </c>
      <c r="AJ554" s="297">
        <f t="shared" si="319"/>
        <v>0</v>
      </c>
      <c r="AK554" s="297">
        <f t="shared" si="319"/>
        <v>0</v>
      </c>
      <c r="AL554" s="297">
        <f t="shared" si="319"/>
        <v>0</v>
      </c>
      <c r="AM554" s="297">
        <f t="shared" si="319"/>
        <v>0</v>
      </c>
      <c r="AN554" s="297">
        <f t="shared" si="319"/>
        <v>0</v>
      </c>
      <c r="AO554" s="297">
        <f t="shared" si="319"/>
        <v>0</v>
      </c>
      <c r="AP554" s="297">
        <f t="shared" si="319"/>
        <v>0</v>
      </c>
    </row>
    <row r="555" ht="14" customHeight="1" spans="1:42">
      <c r="A555" s="339"/>
      <c r="B555" s="296"/>
      <c r="C555" s="340" t="s">
        <v>453</v>
      </c>
      <c r="D555" s="297">
        <f>Q555+T555+AI555+AJ555+AK555</f>
        <v>0</v>
      </c>
      <c r="E555" s="298"/>
      <c r="F555" s="298"/>
      <c r="G555" s="298"/>
      <c r="H555" s="298"/>
      <c r="I555" s="298"/>
      <c r="J555" s="298"/>
      <c r="K555" s="298"/>
      <c r="L555" s="298"/>
      <c r="M555" s="298"/>
      <c r="N555" s="298"/>
      <c r="O555" s="298"/>
      <c r="P555" s="298"/>
      <c r="Q555" s="316">
        <f>SUM(E555:P555)</f>
        <v>0</v>
      </c>
      <c r="R555" s="298"/>
      <c r="S555" s="298"/>
      <c r="T555" s="316">
        <f>SUM(R555:S555)</f>
        <v>0</v>
      </c>
      <c r="U555" s="298"/>
      <c r="V555" s="298"/>
      <c r="W555" s="298"/>
      <c r="X555" s="298"/>
      <c r="Y555" s="298"/>
      <c r="Z555" s="298"/>
      <c r="AA555" s="298"/>
      <c r="AB555" s="298"/>
      <c r="AC555" s="298"/>
      <c r="AD555" s="298"/>
      <c r="AE555" s="298"/>
      <c r="AF555" s="298"/>
      <c r="AG555" s="298"/>
      <c r="AH555" s="298"/>
      <c r="AI555" s="316">
        <f>SUM(V555:AH555)</f>
        <v>0</v>
      </c>
      <c r="AJ555" s="316"/>
      <c r="AK555" s="298"/>
      <c r="AL555" s="297">
        <f>Q555+T555+U555+AI555+AJ555+AK555</f>
        <v>0</v>
      </c>
      <c r="AM555" s="332"/>
      <c r="AN555" s="332"/>
      <c r="AO555" s="332"/>
      <c r="AP555" s="332">
        <f t="shared" si="292"/>
        <v>0</v>
      </c>
    </row>
    <row r="556" ht="14" customHeight="1" spans="1:42">
      <c r="A556" s="339"/>
      <c r="B556" s="296"/>
      <c r="C556" s="340" t="s">
        <v>1035</v>
      </c>
      <c r="D556" s="297">
        <f>Q556+T556+AI556+AJ556+AK556</f>
        <v>0</v>
      </c>
      <c r="E556" s="298"/>
      <c r="F556" s="298"/>
      <c r="G556" s="298"/>
      <c r="H556" s="298"/>
      <c r="I556" s="298"/>
      <c r="J556" s="298"/>
      <c r="K556" s="298"/>
      <c r="L556" s="298"/>
      <c r="M556" s="298"/>
      <c r="N556" s="298"/>
      <c r="O556" s="298"/>
      <c r="P556" s="298"/>
      <c r="Q556" s="316">
        <f>SUM(E556:P556)</f>
        <v>0</v>
      </c>
      <c r="R556" s="298"/>
      <c r="S556" s="298"/>
      <c r="T556" s="316">
        <f>SUM(R556:S556)</f>
        <v>0</v>
      </c>
      <c r="U556" s="298"/>
      <c r="V556" s="298"/>
      <c r="W556" s="298"/>
      <c r="X556" s="298"/>
      <c r="Y556" s="298"/>
      <c r="Z556" s="298"/>
      <c r="AA556" s="298"/>
      <c r="AB556" s="298"/>
      <c r="AC556" s="298"/>
      <c r="AD556" s="298"/>
      <c r="AE556" s="298"/>
      <c r="AF556" s="298"/>
      <c r="AG556" s="298"/>
      <c r="AH556" s="298"/>
      <c r="AI556" s="316">
        <f>SUM(V556:AH556)</f>
        <v>0</v>
      </c>
      <c r="AJ556" s="316"/>
      <c r="AK556" s="298"/>
      <c r="AL556" s="297">
        <f>Q556+T556+U556+AI556+AJ556+AK556</f>
        <v>0</v>
      </c>
      <c r="AM556" s="332"/>
      <c r="AN556" s="332"/>
      <c r="AO556" s="332"/>
      <c r="AP556" s="332">
        <f t="shared" si="292"/>
        <v>0</v>
      </c>
    </row>
    <row r="557" ht="14" customHeight="1" spans="1:42">
      <c r="A557" s="339"/>
      <c r="B557" s="296"/>
      <c r="C557" s="126" t="s">
        <v>1036</v>
      </c>
      <c r="D557" s="297">
        <f>SUM(D558:D559)</f>
        <v>2384.15</v>
      </c>
      <c r="E557" s="297">
        <f t="shared" ref="E557:AP557" si="320">SUM(E558:E559)</f>
        <v>0</v>
      </c>
      <c r="F557" s="297">
        <f t="shared" si="320"/>
        <v>0</v>
      </c>
      <c r="G557" s="297">
        <f t="shared" si="320"/>
        <v>0</v>
      </c>
      <c r="H557" s="297">
        <f t="shared" si="320"/>
        <v>0</v>
      </c>
      <c r="I557" s="297">
        <f t="shared" si="320"/>
        <v>0</v>
      </c>
      <c r="J557" s="297">
        <f t="shared" si="320"/>
        <v>0</v>
      </c>
      <c r="K557" s="297">
        <f t="shared" si="320"/>
        <v>0</v>
      </c>
      <c r="L557" s="297">
        <f t="shared" si="320"/>
        <v>0</v>
      </c>
      <c r="M557" s="297">
        <f t="shared" si="320"/>
        <v>0</v>
      </c>
      <c r="N557" s="297">
        <f t="shared" si="320"/>
        <v>0</v>
      </c>
      <c r="O557" s="297">
        <f t="shared" si="320"/>
        <v>0</v>
      </c>
      <c r="P557" s="297">
        <f t="shared" si="320"/>
        <v>0</v>
      </c>
      <c r="Q557" s="297">
        <f t="shared" si="320"/>
        <v>0</v>
      </c>
      <c r="R557" s="297">
        <f t="shared" si="320"/>
        <v>0</v>
      </c>
      <c r="S557" s="297">
        <f t="shared" si="320"/>
        <v>0</v>
      </c>
      <c r="T557" s="297">
        <f t="shared" si="320"/>
        <v>0</v>
      </c>
      <c r="U557" s="297">
        <f t="shared" si="320"/>
        <v>0</v>
      </c>
      <c r="V557" s="297">
        <f t="shared" si="320"/>
        <v>0</v>
      </c>
      <c r="W557" s="297">
        <f t="shared" si="320"/>
        <v>0</v>
      </c>
      <c r="X557" s="297">
        <f t="shared" si="320"/>
        <v>0</v>
      </c>
      <c r="Y557" s="297">
        <f t="shared" si="320"/>
        <v>0</v>
      </c>
      <c r="Z557" s="297">
        <f t="shared" si="320"/>
        <v>0</v>
      </c>
      <c r="AA557" s="297">
        <f t="shared" si="320"/>
        <v>0</v>
      </c>
      <c r="AB557" s="297">
        <f t="shared" si="320"/>
        <v>0</v>
      </c>
      <c r="AC557" s="297">
        <f t="shared" si="320"/>
        <v>0</v>
      </c>
      <c r="AD557" s="297">
        <f t="shared" si="320"/>
        <v>0</v>
      </c>
      <c r="AE557" s="297">
        <f t="shared" si="320"/>
        <v>0</v>
      </c>
      <c r="AF557" s="297">
        <f t="shared" si="320"/>
        <v>2384.15</v>
      </c>
      <c r="AG557" s="297">
        <f t="shared" si="320"/>
        <v>0</v>
      </c>
      <c r="AH557" s="297">
        <f t="shared" si="320"/>
        <v>0</v>
      </c>
      <c r="AI557" s="297">
        <f t="shared" si="320"/>
        <v>2384.15</v>
      </c>
      <c r="AJ557" s="297">
        <f t="shared" si="320"/>
        <v>0</v>
      </c>
      <c r="AK557" s="297">
        <f t="shared" si="320"/>
        <v>0</v>
      </c>
      <c r="AL557" s="297">
        <f t="shared" si="320"/>
        <v>2384.15</v>
      </c>
      <c r="AM557" s="297">
        <f t="shared" si="320"/>
        <v>0</v>
      </c>
      <c r="AN557" s="297">
        <f t="shared" si="320"/>
        <v>0</v>
      </c>
      <c r="AO557" s="297">
        <f t="shared" si="320"/>
        <v>0</v>
      </c>
      <c r="AP557" s="297">
        <f t="shared" si="320"/>
        <v>2384.15</v>
      </c>
    </row>
    <row r="558" ht="14" customHeight="1" spans="1:42">
      <c r="A558" s="339"/>
      <c r="B558" s="296"/>
      <c r="C558" s="126" t="s">
        <v>1037</v>
      </c>
      <c r="D558" s="297">
        <f t="shared" ref="D558:D563" si="321">Q558+T558+AI558+AJ558+AK558</f>
        <v>2384.15</v>
      </c>
      <c r="E558" s="298"/>
      <c r="F558" s="298"/>
      <c r="G558" s="298"/>
      <c r="H558" s="298"/>
      <c r="I558" s="298"/>
      <c r="J558" s="298"/>
      <c r="K558" s="298"/>
      <c r="L558" s="298"/>
      <c r="M558" s="298"/>
      <c r="N558" s="298"/>
      <c r="O558" s="298"/>
      <c r="P558" s="298"/>
      <c r="Q558" s="316">
        <f t="shared" ref="Q558:Q582" si="322">SUM(E558:P558)</f>
        <v>0</v>
      </c>
      <c r="R558" s="298"/>
      <c r="S558" s="298"/>
      <c r="T558" s="316">
        <f t="shared" ref="T558:T582" si="323">SUM(R558:S558)</f>
        <v>0</v>
      </c>
      <c r="U558" s="298"/>
      <c r="V558" s="298"/>
      <c r="W558" s="298"/>
      <c r="X558" s="298"/>
      <c r="Y558" s="298"/>
      <c r="Z558" s="298"/>
      <c r="AA558" s="298"/>
      <c r="AB558" s="298"/>
      <c r="AC558" s="298"/>
      <c r="AD558" s="298"/>
      <c r="AE558" s="298"/>
      <c r="AF558" s="298">
        <v>2384.15</v>
      </c>
      <c r="AG558" s="298"/>
      <c r="AH558" s="298"/>
      <c r="AI558" s="316">
        <f t="shared" ref="AI558:AI582" si="324">SUM(V558:AH558)</f>
        <v>2384.15</v>
      </c>
      <c r="AJ558" s="316"/>
      <c r="AK558" s="298"/>
      <c r="AL558" s="297">
        <f t="shared" ref="AL558:AL582" si="325">Q558+T558+U558+AI558+AJ558+AK558</f>
        <v>2384.15</v>
      </c>
      <c r="AM558" s="332"/>
      <c r="AN558" s="332"/>
      <c r="AO558" s="332"/>
      <c r="AP558" s="332">
        <f t="shared" si="292"/>
        <v>2384.15</v>
      </c>
    </row>
    <row r="559" ht="14" customHeight="1" spans="1:42">
      <c r="A559" s="339"/>
      <c r="B559" s="296"/>
      <c r="C559" s="126" t="s">
        <v>1038</v>
      </c>
      <c r="D559" s="297">
        <f t="shared" si="321"/>
        <v>0</v>
      </c>
      <c r="E559" s="298"/>
      <c r="F559" s="298"/>
      <c r="G559" s="298"/>
      <c r="H559" s="298"/>
      <c r="I559" s="298"/>
      <c r="J559" s="298"/>
      <c r="K559" s="298"/>
      <c r="L559" s="298"/>
      <c r="M559" s="298"/>
      <c r="N559" s="298"/>
      <c r="O559" s="298"/>
      <c r="P559" s="298"/>
      <c r="Q559" s="316">
        <f t="shared" si="322"/>
        <v>0</v>
      </c>
      <c r="R559" s="298"/>
      <c r="S559" s="298"/>
      <c r="T559" s="316">
        <f t="shared" si="323"/>
        <v>0</v>
      </c>
      <c r="U559" s="298"/>
      <c r="V559" s="298"/>
      <c r="W559" s="298"/>
      <c r="X559" s="298"/>
      <c r="Y559" s="298"/>
      <c r="Z559" s="298"/>
      <c r="AA559" s="298"/>
      <c r="AB559" s="298"/>
      <c r="AC559" s="298"/>
      <c r="AD559" s="298"/>
      <c r="AE559" s="298"/>
      <c r="AF559" s="298"/>
      <c r="AG559" s="298"/>
      <c r="AH559" s="298"/>
      <c r="AI559" s="316">
        <f t="shared" si="324"/>
        <v>0</v>
      </c>
      <c r="AJ559" s="316"/>
      <c r="AK559" s="298"/>
      <c r="AL559" s="297">
        <f t="shared" si="325"/>
        <v>0</v>
      </c>
      <c r="AM559" s="332"/>
      <c r="AN559" s="332"/>
      <c r="AO559" s="332"/>
      <c r="AP559" s="332">
        <f t="shared" si="292"/>
        <v>0</v>
      </c>
    </row>
    <row r="560" ht="14" customHeight="1" spans="1:42">
      <c r="A560" s="339"/>
      <c r="B560" s="296"/>
      <c r="C560" s="126" t="s">
        <v>1039</v>
      </c>
      <c r="D560" s="297">
        <f>D561+D564</f>
        <v>3224.54</v>
      </c>
      <c r="E560" s="297">
        <f t="shared" ref="E560:AP560" si="326">E561+E564</f>
        <v>91.38</v>
      </c>
      <c r="F560" s="297">
        <f t="shared" si="326"/>
        <v>0</v>
      </c>
      <c r="G560" s="297">
        <f t="shared" si="326"/>
        <v>0</v>
      </c>
      <c r="H560" s="297">
        <f t="shared" si="326"/>
        <v>0</v>
      </c>
      <c r="I560" s="297">
        <f t="shared" si="326"/>
        <v>0.28</v>
      </c>
      <c r="J560" s="297">
        <f t="shared" si="326"/>
        <v>0</v>
      </c>
      <c r="K560" s="297">
        <f t="shared" si="326"/>
        <v>0</v>
      </c>
      <c r="L560" s="297">
        <f t="shared" si="326"/>
        <v>0</v>
      </c>
      <c r="M560" s="297">
        <f t="shared" si="326"/>
        <v>0</v>
      </c>
      <c r="N560" s="297">
        <f t="shared" si="326"/>
        <v>0</v>
      </c>
      <c r="O560" s="297">
        <f t="shared" si="326"/>
        <v>0</v>
      </c>
      <c r="P560" s="297">
        <f t="shared" si="326"/>
        <v>0</v>
      </c>
      <c r="Q560" s="297">
        <f t="shared" si="326"/>
        <v>91.66</v>
      </c>
      <c r="R560" s="297">
        <f t="shared" si="326"/>
        <v>0</v>
      </c>
      <c r="S560" s="297">
        <f t="shared" si="326"/>
        <v>0</v>
      </c>
      <c r="T560" s="297">
        <f t="shared" si="326"/>
        <v>0</v>
      </c>
      <c r="U560" s="297">
        <f t="shared" si="326"/>
        <v>0</v>
      </c>
      <c r="V560" s="297">
        <f t="shared" si="326"/>
        <v>69.98</v>
      </c>
      <c r="W560" s="297">
        <f t="shared" si="326"/>
        <v>0</v>
      </c>
      <c r="X560" s="297">
        <f t="shared" si="326"/>
        <v>15</v>
      </c>
      <c r="Y560" s="297">
        <f t="shared" si="326"/>
        <v>0</v>
      </c>
      <c r="Z560" s="297">
        <f t="shared" si="326"/>
        <v>0</v>
      </c>
      <c r="AA560" s="297">
        <f t="shared" si="326"/>
        <v>0</v>
      </c>
      <c r="AB560" s="297">
        <f t="shared" si="326"/>
        <v>0</v>
      </c>
      <c r="AC560" s="297">
        <f t="shared" si="326"/>
        <v>0</v>
      </c>
      <c r="AD560" s="297">
        <f t="shared" si="326"/>
        <v>38.9</v>
      </c>
      <c r="AE560" s="297">
        <f t="shared" si="326"/>
        <v>3000</v>
      </c>
      <c r="AF560" s="297">
        <f t="shared" si="326"/>
        <v>0</v>
      </c>
      <c r="AG560" s="297">
        <f t="shared" si="326"/>
        <v>0</v>
      </c>
      <c r="AH560" s="297">
        <f t="shared" si="326"/>
        <v>0</v>
      </c>
      <c r="AI560" s="297">
        <f t="shared" si="326"/>
        <v>3123.88</v>
      </c>
      <c r="AJ560" s="297">
        <f t="shared" si="326"/>
        <v>0</v>
      </c>
      <c r="AK560" s="297">
        <f t="shared" si="326"/>
        <v>9</v>
      </c>
      <c r="AL560" s="297">
        <f t="shared" si="326"/>
        <v>3224.54</v>
      </c>
      <c r="AM560" s="297">
        <f t="shared" si="326"/>
        <v>0</v>
      </c>
      <c r="AN560" s="297">
        <f t="shared" si="326"/>
        <v>30</v>
      </c>
      <c r="AO560" s="297">
        <f t="shared" si="326"/>
        <v>1997.44</v>
      </c>
      <c r="AP560" s="297">
        <f t="shared" si="326"/>
        <v>5251.98</v>
      </c>
    </row>
    <row r="561" ht="14" customHeight="1" spans="1:42">
      <c r="A561" s="339"/>
      <c r="B561" s="296"/>
      <c r="C561" s="126" t="s">
        <v>1040</v>
      </c>
      <c r="D561" s="297">
        <f>SUM(D562:D563)</f>
        <v>144.56</v>
      </c>
      <c r="E561" s="297">
        <f t="shared" ref="E561:AP561" si="327">SUM(E562:E563)</f>
        <v>91.38</v>
      </c>
      <c r="F561" s="297">
        <f t="shared" si="327"/>
        <v>0</v>
      </c>
      <c r="G561" s="297">
        <f t="shared" si="327"/>
        <v>0</v>
      </c>
      <c r="H561" s="297">
        <f t="shared" si="327"/>
        <v>0</v>
      </c>
      <c r="I561" s="297">
        <f t="shared" si="327"/>
        <v>0.28</v>
      </c>
      <c r="J561" s="297">
        <f t="shared" si="327"/>
        <v>0</v>
      </c>
      <c r="K561" s="297">
        <f t="shared" si="327"/>
        <v>0</v>
      </c>
      <c r="L561" s="297">
        <f t="shared" si="327"/>
        <v>0</v>
      </c>
      <c r="M561" s="297">
        <f t="shared" si="327"/>
        <v>0</v>
      </c>
      <c r="N561" s="297">
        <f t="shared" si="327"/>
        <v>0</v>
      </c>
      <c r="O561" s="297">
        <f t="shared" si="327"/>
        <v>0</v>
      </c>
      <c r="P561" s="297">
        <f t="shared" si="327"/>
        <v>0</v>
      </c>
      <c r="Q561" s="297">
        <f t="shared" si="327"/>
        <v>91.66</v>
      </c>
      <c r="R561" s="297">
        <f t="shared" si="327"/>
        <v>0</v>
      </c>
      <c r="S561" s="297">
        <f t="shared" si="327"/>
        <v>0</v>
      </c>
      <c r="T561" s="297">
        <f t="shared" si="327"/>
        <v>0</v>
      </c>
      <c r="U561" s="297">
        <f t="shared" si="327"/>
        <v>0</v>
      </c>
      <c r="V561" s="297">
        <f t="shared" si="327"/>
        <v>0</v>
      </c>
      <c r="W561" s="297">
        <f t="shared" si="327"/>
        <v>0</v>
      </c>
      <c r="X561" s="297">
        <f t="shared" si="327"/>
        <v>5</v>
      </c>
      <c r="Y561" s="297">
        <f t="shared" si="327"/>
        <v>0</v>
      </c>
      <c r="Z561" s="297">
        <f t="shared" si="327"/>
        <v>0</v>
      </c>
      <c r="AA561" s="297">
        <f t="shared" si="327"/>
        <v>0</v>
      </c>
      <c r="AB561" s="297">
        <f t="shared" si="327"/>
        <v>0</v>
      </c>
      <c r="AC561" s="297">
        <f t="shared" si="327"/>
        <v>0</v>
      </c>
      <c r="AD561" s="297">
        <f t="shared" si="327"/>
        <v>38.9</v>
      </c>
      <c r="AE561" s="297">
        <f t="shared" si="327"/>
        <v>0</v>
      </c>
      <c r="AF561" s="297">
        <f t="shared" si="327"/>
        <v>0</v>
      </c>
      <c r="AG561" s="297">
        <f t="shared" si="327"/>
        <v>0</v>
      </c>
      <c r="AH561" s="297">
        <f t="shared" si="327"/>
        <v>0</v>
      </c>
      <c r="AI561" s="297">
        <f t="shared" si="327"/>
        <v>43.9</v>
      </c>
      <c r="AJ561" s="297">
        <f t="shared" si="327"/>
        <v>0</v>
      </c>
      <c r="AK561" s="297">
        <f t="shared" si="327"/>
        <v>9</v>
      </c>
      <c r="AL561" s="297">
        <f t="shared" si="327"/>
        <v>144.56</v>
      </c>
      <c r="AM561" s="297">
        <f t="shared" si="327"/>
        <v>0</v>
      </c>
      <c r="AN561" s="297">
        <f t="shared" si="327"/>
        <v>0</v>
      </c>
      <c r="AO561" s="297">
        <f t="shared" si="327"/>
        <v>37.92</v>
      </c>
      <c r="AP561" s="297">
        <f t="shared" si="327"/>
        <v>182.48</v>
      </c>
    </row>
    <row r="562" ht="14" customHeight="1" spans="1:42">
      <c r="A562" s="339"/>
      <c r="B562" s="296"/>
      <c r="C562" s="126" t="s">
        <v>453</v>
      </c>
      <c r="D562" s="297">
        <f t="shared" si="321"/>
        <v>139.56</v>
      </c>
      <c r="E562" s="298">
        <v>91.38</v>
      </c>
      <c r="F562" s="298"/>
      <c r="G562" s="298"/>
      <c r="H562" s="298"/>
      <c r="I562" s="298">
        <v>0.28</v>
      </c>
      <c r="J562" s="298"/>
      <c r="K562" s="298"/>
      <c r="L562" s="298"/>
      <c r="M562" s="298"/>
      <c r="N562" s="298"/>
      <c r="O562" s="298"/>
      <c r="P562" s="298"/>
      <c r="Q562" s="316">
        <f t="shared" si="322"/>
        <v>91.66</v>
      </c>
      <c r="R562" s="298"/>
      <c r="S562" s="298"/>
      <c r="T562" s="316">
        <f t="shared" si="323"/>
        <v>0</v>
      </c>
      <c r="U562" s="298"/>
      <c r="V562" s="298"/>
      <c r="W562" s="298"/>
      <c r="X562" s="298"/>
      <c r="Y562" s="298"/>
      <c r="Z562" s="298"/>
      <c r="AA562" s="298"/>
      <c r="AB562" s="298"/>
      <c r="AC562" s="298"/>
      <c r="AD562" s="298">
        <v>38.9</v>
      </c>
      <c r="AE562" s="298"/>
      <c r="AF562" s="298"/>
      <c r="AG562" s="298"/>
      <c r="AH562" s="298"/>
      <c r="AI562" s="316">
        <f t="shared" si="324"/>
        <v>38.9</v>
      </c>
      <c r="AJ562" s="316"/>
      <c r="AK562" s="298">
        <v>9</v>
      </c>
      <c r="AL562" s="297">
        <f t="shared" si="325"/>
        <v>139.56</v>
      </c>
      <c r="AM562" s="332"/>
      <c r="AN562" s="332"/>
      <c r="AO562" s="332"/>
      <c r="AP562" s="332">
        <f t="shared" si="292"/>
        <v>139.56</v>
      </c>
    </row>
    <row r="563" ht="14" customHeight="1" spans="1:42">
      <c r="A563" s="339"/>
      <c r="B563" s="296"/>
      <c r="C563" s="126" t="s">
        <v>1041</v>
      </c>
      <c r="D563" s="297">
        <f t="shared" si="321"/>
        <v>5</v>
      </c>
      <c r="E563" s="298"/>
      <c r="F563" s="298"/>
      <c r="G563" s="298"/>
      <c r="H563" s="298"/>
      <c r="I563" s="298"/>
      <c r="J563" s="298"/>
      <c r="K563" s="298"/>
      <c r="L563" s="298"/>
      <c r="M563" s="298"/>
      <c r="N563" s="298"/>
      <c r="O563" s="298"/>
      <c r="P563" s="298"/>
      <c r="Q563" s="316">
        <f t="shared" si="322"/>
        <v>0</v>
      </c>
      <c r="R563" s="298"/>
      <c r="S563" s="298"/>
      <c r="T563" s="316">
        <f t="shared" si="323"/>
        <v>0</v>
      </c>
      <c r="U563" s="298"/>
      <c r="V563" s="298"/>
      <c r="W563" s="298"/>
      <c r="X563" s="298">
        <v>5</v>
      </c>
      <c r="Y563" s="298"/>
      <c r="Z563" s="298"/>
      <c r="AA563" s="298"/>
      <c r="AB563" s="298"/>
      <c r="AC563" s="298"/>
      <c r="AD563" s="298"/>
      <c r="AE563" s="298"/>
      <c r="AF563" s="298"/>
      <c r="AG563" s="298"/>
      <c r="AH563" s="298"/>
      <c r="AI563" s="316">
        <f t="shared" si="324"/>
        <v>5</v>
      </c>
      <c r="AJ563" s="316"/>
      <c r="AK563" s="298"/>
      <c r="AL563" s="297">
        <f t="shared" si="325"/>
        <v>5</v>
      </c>
      <c r="AM563" s="332"/>
      <c r="AN563" s="332"/>
      <c r="AO563" s="332">
        <v>37.92</v>
      </c>
      <c r="AP563" s="332">
        <f t="shared" si="292"/>
        <v>42.92</v>
      </c>
    </row>
    <row r="564" ht="14" customHeight="1" spans="1:42">
      <c r="A564" s="339"/>
      <c r="B564" s="296"/>
      <c r="C564" s="126" t="s">
        <v>1042</v>
      </c>
      <c r="D564" s="297">
        <f>SUM(D565:D567)</f>
        <v>3079.98</v>
      </c>
      <c r="E564" s="297">
        <f t="shared" ref="E564:AP564" si="328">SUM(E565:E567)</f>
        <v>0</v>
      </c>
      <c r="F564" s="297">
        <f t="shared" si="328"/>
        <v>0</v>
      </c>
      <c r="G564" s="297">
        <f t="shared" si="328"/>
        <v>0</v>
      </c>
      <c r="H564" s="297">
        <f t="shared" si="328"/>
        <v>0</v>
      </c>
      <c r="I564" s="297">
        <f t="shared" si="328"/>
        <v>0</v>
      </c>
      <c r="J564" s="297">
        <f t="shared" si="328"/>
        <v>0</v>
      </c>
      <c r="K564" s="297">
        <f t="shared" si="328"/>
        <v>0</v>
      </c>
      <c r="L564" s="297">
        <f t="shared" si="328"/>
        <v>0</v>
      </c>
      <c r="M564" s="297">
        <f t="shared" si="328"/>
        <v>0</v>
      </c>
      <c r="N564" s="297">
        <f t="shared" si="328"/>
        <v>0</v>
      </c>
      <c r="O564" s="297">
        <f t="shared" si="328"/>
        <v>0</v>
      </c>
      <c r="P564" s="297">
        <f t="shared" si="328"/>
        <v>0</v>
      </c>
      <c r="Q564" s="297">
        <f t="shared" si="328"/>
        <v>0</v>
      </c>
      <c r="R564" s="297">
        <f t="shared" si="328"/>
        <v>0</v>
      </c>
      <c r="S564" s="297">
        <f t="shared" si="328"/>
        <v>0</v>
      </c>
      <c r="T564" s="297">
        <f t="shared" si="328"/>
        <v>0</v>
      </c>
      <c r="U564" s="297">
        <f t="shared" si="328"/>
        <v>0</v>
      </c>
      <c r="V564" s="297">
        <f t="shared" si="328"/>
        <v>69.98</v>
      </c>
      <c r="W564" s="297">
        <f t="shared" si="328"/>
        <v>0</v>
      </c>
      <c r="X564" s="297">
        <f t="shared" si="328"/>
        <v>10</v>
      </c>
      <c r="Y564" s="297">
        <f t="shared" si="328"/>
        <v>0</v>
      </c>
      <c r="Z564" s="297">
        <f t="shared" si="328"/>
        <v>0</v>
      </c>
      <c r="AA564" s="297">
        <f t="shared" si="328"/>
        <v>0</v>
      </c>
      <c r="AB564" s="297">
        <f t="shared" si="328"/>
        <v>0</v>
      </c>
      <c r="AC564" s="297">
        <f t="shared" si="328"/>
        <v>0</v>
      </c>
      <c r="AD564" s="297">
        <f t="shared" si="328"/>
        <v>0</v>
      </c>
      <c r="AE564" s="297">
        <f t="shared" si="328"/>
        <v>3000</v>
      </c>
      <c r="AF564" s="297">
        <f t="shared" si="328"/>
        <v>0</v>
      </c>
      <c r="AG564" s="297">
        <f t="shared" si="328"/>
        <v>0</v>
      </c>
      <c r="AH564" s="297">
        <f t="shared" si="328"/>
        <v>0</v>
      </c>
      <c r="AI564" s="297">
        <f t="shared" si="328"/>
        <v>3079.98</v>
      </c>
      <c r="AJ564" s="297">
        <f t="shared" si="328"/>
        <v>0</v>
      </c>
      <c r="AK564" s="297">
        <f t="shared" si="328"/>
        <v>0</v>
      </c>
      <c r="AL564" s="297">
        <f t="shared" si="328"/>
        <v>3079.98</v>
      </c>
      <c r="AM564" s="297">
        <f t="shared" si="328"/>
        <v>0</v>
      </c>
      <c r="AN564" s="297">
        <f t="shared" si="328"/>
        <v>30</v>
      </c>
      <c r="AO564" s="297">
        <f t="shared" si="328"/>
        <v>1959.52</v>
      </c>
      <c r="AP564" s="297">
        <f t="shared" si="328"/>
        <v>5069.5</v>
      </c>
    </row>
    <row r="565" ht="14" customHeight="1" spans="1:42">
      <c r="A565" s="339"/>
      <c r="B565" s="296"/>
      <c r="C565" s="126" t="s">
        <v>453</v>
      </c>
      <c r="D565" s="297">
        <f t="shared" ref="D565:D567" si="329">Q565+T565+AI565+AJ565+AK565</f>
        <v>79.98</v>
      </c>
      <c r="E565" s="298"/>
      <c r="F565" s="298"/>
      <c r="G565" s="298"/>
      <c r="H565" s="298"/>
      <c r="I565" s="298"/>
      <c r="J565" s="298"/>
      <c r="K565" s="298"/>
      <c r="L565" s="298"/>
      <c r="M565" s="298"/>
      <c r="N565" s="298"/>
      <c r="O565" s="298"/>
      <c r="P565" s="298"/>
      <c r="Q565" s="316">
        <f t="shared" si="322"/>
        <v>0</v>
      </c>
      <c r="R565" s="298"/>
      <c r="S565" s="298"/>
      <c r="T565" s="316">
        <f t="shared" si="323"/>
        <v>0</v>
      </c>
      <c r="U565" s="298"/>
      <c r="V565" s="298">
        <v>69.98</v>
      </c>
      <c r="W565" s="298"/>
      <c r="X565" s="298">
        <v>10</v>
      </c>
      <c r="Y565" s="298"/>
      <c r="Z565" s="298"/>
      <c r="AA565" s="298"/>
      <c r="AB565" s="298"/>
      <c r="AC565" s="298"/>
      <c r="AD565" s="298"/>
      <c r="AE565" s="298"/>
      <c r="AF565" s="298"/>
      <c r="AG565" s="298"/>
      <c r="AH565" s="298"/>
      <c r="AI565" s="316">
        <f t="shared" si="324"/>
        <v>79.98</v>
      </c>
      <c r="AJ565" s="316"/>
      <c r="AK565" s="298"/>
      <c r="AL565" s="297">
        <f t="shared" si="325"/>
        <v>79.98</v>
      </c>
      <c r="AM565" s="332"/>
      <c r="AN565" s="332"/>
      <c r="AO565" s="332"/>
      <c r="AP565" s="332">
        <f t="shared" si="292"/>
        <v>79.98</v>
      </c>
    </row>
    <row r="566" ht="14" customHeight="1" spans="1:42">
      <c r="A566" s="339"/>
      <c r="B566" s="296"/>
      <c r="C566" s="126" t="s">
        <v>1043</v>
      </c>
      <c r="D566" s="297">
        <f t="shared" si="329"/>
        <v>3000</v>
      </c>
      <c r="E566" s="298"/>
      <c r="F566" s="298"/>
      <c r="G566" s="298"/>
      <c r="H566" s="298"/>
      <c r="I566" s="298"/>
      <c r="J566" s="298"/>
      <c r="K566" s="298"/>
      <c r="L566" s="298"/>
      <c r="M566" s="298"/>
      <c r="N566" s="298"/>
      <c r="O566" s="298"/>
      <c r="P566" s="298"/>
      <c r="Q566" s="316">
        <f t="shared" si="322"/>
        <v>0</v>
      </c>
      <c r="R566" s="298"/>
      <c r="S566" s="298"/>
      <c r="T566" s="316">
        <f t="shared" si="323"/>
        <v>0</v>
      </c>
      <c r="U566" s="298"/>
      <c r="V566" s="298"/>
      <c r="W566" s="298"/>
      <c r="X566" s="298"/>
      <c r="Y566" s="298"/>
      <c r="Z566" s="298"/>
      <c r="AA566" s="298"/>
      <c r="AB566" s="298"/>
      <c r="AC566" s="298"/>
      <c r="AD566" s="298"/>
      <c r="AE566" s="298">
        <v>3000</v>
      </c>
      <c r="AF566" s="298"/>
      <c r="AG566" s="298"/>
      <c r="AH566" s="298"/>
      <c r="AI566" s="316">
        <f t="shared" si="324"/>
        <v>3000</v>
      </c>
      <c r="AJ566" s="316"/>
      <c r="AK566" s="298"/>
      <c r="AL566" s="297">
        <f t="shared" si="325"/>
        <v>3000</v>
      </c>
      <c r="AM566" s="332"/>
      <c r="AN566" s="332"/>
      <c r="AO566" s="332"/>
      <c r="AP566" s="332">
        <f t="shared" si="292"/>
        <v>3000</v>
      </c>
    </row>
    <row r="567" ht="14" customHeight="1" spans="1:42">
      <c r="A567" s="339"/>
      <c r="B567" s="296"/>
      <c r="C567" s="126" t="s">
        <v>1044</v>
      </c>
      <c r="D567" s="297">
        <f t="shared" si="329"/>
        <v>0</v>
      </c>
      <c r="E567" s="298"/>
      <c r="F567" s="298"/>
      <c r="G567" s="298"/>
      <c r="H567" s="298"/>
      <c r="I567" s="298"/>
      <c r="J567" s="298"/>
      <c r="K567" s="298"/>
      <c r="L567" s="298"/>
      <c r="M567" s="298"/>
      <c r="N567" s="298"/>
      <c r="O567" s="298"/>
      <c r="P567" s="298"/>
      <c r="Q567" s="316">
        <f t="shared" si="322"/>
        <v>0</v>
      </c>
      <c r="R567" s="298"/>
      <c r="S567" s="298"/>
      <c r="T567" s="316">
        <f t="shared" si="323"/>
        <v>0</v>
      </c>
      <c r="U567" s="298"/>
      <c r="V567" s="298"/>
      <c r="W567" s="298"/>
      <c r="X567" s="298"/>
      <c r="Y567" s="298"/>
      <c r="Z567" s="298"/>
      <c r="AA567" s="298"/>
      <c r="AB567" s="298"/>
      <c r="AC567" s="298"/>
      <c r="AD567" s="298"/>
      <c r="AE567" s="298"/>
      <c r="AF567" s="298"/>
      <c r="AG567" s="298"/>
      <c r="AH567" s="298"/>
      <c r="AI567" s="316">
        <f t="shared" si="324"/>
        <v>0</v>
      </c>
      <c r="AJ567" s="316"/>
      <c r="AK567" s="298"/>
      <c r="AL567" s="297">
        <f t="shared" si="325"/>
        <v>0</v>
      </c>
      <c r="AM567" s="332"/>
      <c r="AN567" s="332">
        <v>30</v>
      </c>
      <c r="AO567" s="332">
        <v>1959.52</v>
      </c>
      <c r="AP567" s="332">
        <f t="shared" si="292"/>
        <v>1989.52</v>
      </c>
    </row>
    <row r="568" ht="14" customHeight="1" spans="1:42">
      <c r="A568" s="339"/>
      <c r="B568" s="296"/>
      <c r="C568" s="126" t="s">
        <v>1045</v>
      </c>
      <c r="D568" s="297">
        <f>D569+D583+D586</f>
        <v>4471.89</v>
      </c>
      <c r="E568" s="297">
        <f t="shared" ref="E568:AP568" si="330">E569+E583+E586</f>
        <v>1185.78</v>
      </c>
      <c r="F568" s="297">
        <f t="shared" si="330"/>
        <v>0</v>
      </c>
      <c r="G568" s="297">
        <f t="shared" si="330"/>
        <v>330.87</v>
      </c>
      <c r="H568" s="297">
        <f t="shared" si="330"/>
        <v>0</v>
      </c>
      <c r="I568" s="297">
        <f t="shared" si="330"/>
        <v>102.88</v>
      </c>
      <c r="J568" s="297">
        <f t="shared" si="330"/>
        <v>0.22</v>
      </c>
      <c r="K568" s="297">
        <f t="shared" si="330"/>
        <v>4.94</v>
      </c>
      <c r="L568" s="297">
        <f t="shared" si="330"/>
        <v>0</v>
      </c>
      <c r="M568" s="297">
        <f t="shared" si="330"/>
        <v>0</v>
      </c>
      <c r="N568" s="297">
        <f t="shared" si="330"/>
        <v>0</v>
      </c>
      <c r="O568" s="297">
        <f t="shared" si="330"/>
        <v>0</v>
      </c>
      <c r="P568" s="297">
        <f t="shared" si="330"/>
        <v>0</v>
      </c>
      <c r="Q568" s="297">
        <f t="shared" si="330"/>
        <v>1624.69</v>
      </c>
      <c r="R568" s="297">
        <f t="shared" si="330"/>
        <v>31.8</v>
      </c>
      <c r="S568" s="297">
        <f t="shared" si="330"/>
        <v>8</v>
      </c>
      <c r="T568" s="297">
        <f t="shared" si="330"/>
        <v>39.8</v>
      </c>
      <c r="U568" s="297">
        <f t="shared" si="330"/>
        <v>0</v>
      </c>
      <c r="V568" s="297">
        <f t="shared" si="330"/>
        <v>25.9</v>
      </c>
      <c r="W568" s="297">
        <f t="shared" si="330"/>
        <v>0</v>
      </c>
      <c r="X568" s="297">
        <f t="shared" si="330"/>
        <v>110.5</v>
      </c>
      <c r="Y568" s="297">
        <f t="shared" si="330"/>
        <v>0</v>
      </c>
      <c r="Z568" s="297">
        <f t="shared" si="330"/>
        <v>0</v>
      </c>
      <c r="AA568" s="297">
        <f t="shared" si="330"/>
        <v>0</v>
      </c>
      <c r="AB568" s="297">
        <f t="shared" si="330"/>
        <v>0</v>
      </c>
      <c r="AC568" s="297">
        <f t="shared" si="330"/>
        <v>0</v>
      </c>
      <c r="AD568" s="297">
        <f t="shared" si="330"/>
        <v>0</v>
      </c>
      <c r="AE568" s="297">
        <f t="shared" si="330"/>
        <v>400</v>
      </c>
      <c r="AF568" s="297">
        <f t="shared" si="330"/>
        <v>0</v>
      </c>
      <c r="AG568" s="297">
        <f t="shared" si="330"/>
        <v>0</v>
      </c>
      <c r="AH568" s="297">
        <f t="shared" si="330"/>
        <v>1000</v>
      </c>
      <c r="AI568" s="297">
        <f t="shared" si="330"/>
        <v>1536.4</v>
      </c>
      <c r="AJ568" s="297">
        <f t="shared" si="330"/>
        <v>0</v>
      </c>
      <c r="AK568" s="297">
        <f t="shared" si="330"/>
        <v>1271</v>
      </c>
      <c r="AL568" s="297">
        <f t="shared" si="330"/>
        <v>4471.89</v>
      </c>
      <c r="AM568" s="297">
        <f t="shared" si="330"/>
        <v>0</v>
      </c>
      <c r="AN568" s="297">
        <f t="shared" si="330"/>
        <v>15</v>
      </c>
      <c r="AO568" s="297">
        <f t="shared" si="330"/>
        <v>0</v>
      </c>
      <c r="AP568" s="297">
        <f t="shared" si="330"/>
        <v>4486.89</v>
      </c>
    </row>
    <row r="569" ht="14" customHeight="1" spans="1:42">
      <c r="A569" s="339"/>
      <c r="B569" s="296"/>
      <c r="C569" s="348" t="s">
        <v>1046</v>
      </c>
      <c r="D569" s="297">
        <f>SUM(D570:D582)</f>
        <v>4435.49</v>
      </c>
      <c r="E569" s="297">
        <f t="shared" ref="E569:AP569" si="331">SUM(E570:E582)</f>
        <v>1185.78</v>
      </c>
      <c r="F569" s="297">
        <f t="shared" si="331"/>
        <v>0</v>
      </c>
      <c r="G569" s="297">
        <f t="shared" si="331"/>
        <v>330.87</v>
      </c>
      <c r="H569" s="297">
        <f t="shared" si="331"/>
        <v>0</v>
      </c>
      <c r="I569" s="297">
        <f t="shared" si="331"/>
        <v>102.88</v>
      </c>
      <c r="J569" s="297">
        <f t="shared" si="331"/>
        <v>0.22</v>
      </c>
      <c r="K569" s="297">
        <f t="shared" si="331"/>
        <v>4.94</v>
      </c>
      <c r="L569" s="297">
        <f t="shared" si="331"/>
        <v>0</v>
      </c>
      <c r="M569" s="297">
        <f t="shared" si="331"/>
        <v>0</v>
      </c>
      <c r="N569" s="297">
        <f t="shared" si="331"/>
        <v>0</v>
      </c>
      <c r="O569" s="297">
        <f t="shared" si="331"/>
        <v>0</v>
      </c>
      <c r="P569" s="297">
        <f t="shared" si="331"/>
        <v>0</v>
      </c>
      <c r="Q569" s="297">
        <f t="shared" si="331"/>
        <v>1624.69</v>
      </c>
      <c r="R569" s="297">
        <f t="shared" si="331"/>
        <v>31.8</v>
      </c>
      <c r="S569" s="297">
        <f t="shared" si="331"/>
        <v>8</v>
      </c>
      <c r="T569" s="297">
        <f t="shared" si="331"/>
        <v>39.8</v>
      </c>
      <c r="U569" s="297">
        <f t="shared" si="331"/>
        <v>0</v>
      </c>
      <c r="V569" s="297">
        <f t="shared" si="331"/>
        <v>0</v>
      </c>
      <c r="W569" s="297">
        <f t="shared" si="331"/>
        <v>0</v>
      </c>
      <c r="X569" s="297">
        <f t="shared" si="331"/>
        <v>100</v>
      </c>
      <c r="Y569" s="297">
        <f t="shared" si="331"/>
        <v>0</v>
      </c>
      <c r="Z569" s="297">
        <f t="shared" si="331"/>
        <v>0</v>
      </c>
      <c r="AA569" s="297">
        <f t="shared" si="331"/>
        <v>0</v>
      </c>
      <c r="AB569" s="297">
        <f t="shared" si="331"/>
        <v>0</v>
      </c>
      <c r="AC569" s="297">
        <f t="shared" si="331"/>
        <v>0</v>
      </c>
      <c r="AD569" s="297">
        <f t="shared" si="331"/>
        <v>0</v>
      </c>
      <c r="AE569" s="297">
        <f t="shared" si="331"/>
        <v>400</v>
      </c>
      <c r="AF569" s="297">
        <f t="shared" si="331"/>
        <v>0</v>
      </c>
      <c r="AG569" s="297">
        <f t="shared" si="331"/>
        <v>0</v>
      </c>
      <c r="AH569" s="297">
        <f t="shared" si="331"/>
        <v>1000</v>
      </c>
      <c r="AI569" s="297">
        <f t="shared" si="331"/>
        <v>1500</v>
      </c>
      <c r="AJ569" s="297">
        <f t="shared" si="331"/>
        <v>0</v>
      </c>
      <c r="AK569" s="297">
        <f t="shared" si="331"/>
        <v>1271</v>
      </c>
      <c r="AL569" s="297">
        <f t="shared" si="331"/>
        <v>4435.49</v>
      </c>
      <c r="AM569" s="297">
        <f t="shared" si="331"/>
        <v>0</v>
      </c>
      <c r="AN569" s="297">
        <f t="shared" si="331"/>
        <v>15</v>
      </c>
      <c r="AO569" s="297">
        <f t="shared" si="331"/>
        <v>0</v>
      </c>
      <c r="AP569" s="297">
        <f t="shared" si="331"/>
        <v>4450.49</v>
      </c>
    </row>
    <row r="570" ht="14" customHeight="1" spans="1:42">
      <c r="A570" s="339"/>
      <c r="B570" s="296"/>
      <c r="C570" s="348" t="s">
        <v>453</v>
      </c>
      <c r="D570" s="297">
        <f t="shared" ref="D570:D582" si="332">Q570+T570+AI570+AJ570+AK570</f>
        <v>3035.49</v>
      </c>
      <c r="E570" s="298">
        <v>1185.78</v>
      </c>
      <c r="F570" s="298"/>
      <c r="G570" s="298">
        <v>330.87</v>
      </c>
      <c r="H570" s="298"/>
      <c r="I570" s="298">
        <v>102.88</v>
      </c>
      <c r="J570" s="298">
        <v>0.22</v>
      </c>
      <c r="K570" s="298">
        <v>4.94</v>
      </c>
      <c r="L570" s="298"/>
      <c r="M570" s="298"/>
      <c r="N570" s="298"/>
      <c r="O570" s="298"/>
      <c r="P570" s="298"/>
      <c r="Q570" s="316">
        <f t="shared" si="322"/>
        <v>1624.69</v>
      </c>
      <c r="R570" s="298">
        <v>31.8</v>
      </c>
      <c r="S570" s="298">
        <v>8</v>
      </c>
      <c r="T570" s="316">
        <f t="shared" si="323"/>
        <v>39.8</v>
      </c>
      <c r="U570" s="298"/>
      <c r="V570" s="298"/>
      <c r="W570" s="298"/>
      <c r="X570" s="298"/>
      <c r="Y570" s="298"/>
      <c r="Z570" s="298"/>
      <c r="AA570" s="298"/>
      <c r="AB570" s="298"/>
      <c r="AC570" s="298"/>
      <c r="AD570" s="298"/>
      <c r="AE570" s="298">
        <v>100</v>
      </c>
      <c r="AF570" s="298"/>
      <c r="AG570" s="298"/>
      <c r="AH570" s="298"/>
      <c r="AI570" s="316">
        <f t="shared" si="324"/>
        <v>100</v>
      </c>
      <c r="AJ570" s="316"/>
      <c r="AK570" s="298">
        <v>1271</v>
      </c>
      <c r="AL570" s="297">
        <f t="shared" si="325"/>
        <v>3035.49</v>
      </c>
      <c r="AM570" s="332"/>
      <c r="AN570" s="332"/>
      <c r="AO570" s="332"/>
      <c r="AP570" s="332">
        <f t="shared" si="292"/>
        <v>3035.49</v>
      </c>
    </row>
    <row r="571" ht="14" customHeight="1" spans="1:42">
      <c r="A571" s="339"/>
      <c r="B571" s="296"/>
      <c r="C571" s="348" t="s">
        <v>1047</v>
      </c>
      <c r="D571" s="297">
        <f t="shared" si="332"/>
        <v>0</v>
      </c>
      <c r="E571" s="298"/>
      <c r="F571" s="298"/>
      <c r="G571" s="298"/>
      <c r="H571" s="298"/>
      <c r="I571" s="298"/>
      <c r="J571" s="298"/>
      <c r="K571" s="298"/>
      <c r="L571" s="298"/>
      <c r="M571" s="298"/>
      <c r="N571" s="298"/>
      <c r="O571" s="298"/>
      <c r="P571" s="298"/>
      <c r="Q571" s="316">
        <f t="shared" si="322"/>
        <v>0</v>
      </c>
      <c r="R571" s="298"/>
      <c r="S571" s="298"/>
      <c r="T571" s="316">
        <f t="shared" si="323"/>
        <v>0</v>
      </c>
      <c r="U571" s="298"/>
      <c r="V571" s="298"/>
      <c r="W571" s="298"/>
      <c r="X571" s="298"/>
      <c r="Y571" s="298"/>
      <c r="Z571" s="298"/>
      <c r="AA571" s="298"/>
      <c r="AB571" s="298"/>
      <c r="AC571" s="298"/>
      <c r="AD571" s="298"/>
      <c r="AE571" s="298"/>
      <c r="AF571" s="298"/>
      <c r="AG571" s="298"/>
      <c r="AH571" s="298"/>
      <c r="AI571" s="316">
        <f t="shared" si="324"/>
        <v>0</v>
      </c>
      <c r="AJ571" s="316"/>
      <c r="AK571" s="298"/>
      <c r="AL571" s="297">
        <f t="shared" si="325"/>
        <v>0</v>
      </c>
      <c r="AM571" s="332"/>
      <c r="AN571" s="332"/>
      <c r="AO571" s="332"/>
      <c r="AP571" s="332">
        <f t="shared" si="292"/>
        <v>0</v>
      </c>
    </row>
    <row r="572" ht="14" customHeight="1" spans="1:42">
      <c r="A572" s="339"/>
      <c r="B572" s="296"/>
      <c r="C572" s="348" t="s">
        <v>1048</v>
      </c>
      <c r="D572" s="297">
        <f t="shared" si="332"/>
        <v>300</v>
      </c>
      <c r="E572" s="298"/>
      <c r="F572" s="298"/>
      <c r="G572" s="298"/>
      <c r="H572" s="298"/>
      <c r="I572" s="298"/>
      <c r="J572" s="298"/>
      <c r="K572" s="298"/>
      <c r="L572" s="298"/>
      <c r="M572" s="298"/>
      <c r="N572" s="298"/>
      <c r="O572" s="298"/>
      <c r="P572" s="298"/>
      <c r="Q572" s="316">
        <f t="shared" si="322"/>
        <v>0</v>
      </c>
      <c r="R572" s="298"/>
      <c r="S572" s="298"/>
      <c r="T572" s="316">
        <f t="shared" si="323"/>
        <v>0</v>
      </c>
      <c r="U572" s="298"/>
      <c r="V572" s="298"/>
      <c r="W572" s="298"/>
      <c r="X572" s="298"/>
      <c r="Y572" s="298"/>
      <c r="Z572" s="298"/>
      <c r="AA572" s="298"/>
      <c r="AB572" s="298"/>
      <c r="AC572" s="298"/>
      <c r="AD572" s="298"/>
      <c r="AE572" s="298">
        <v>300</v>
      </c>
      <c r="AF572" s="298"/>
      <c r="AG572" s="298"/>
      <c r="AH572" s="298"/>
      <c r="AI572" s="316">
        <f t="shared" si="324"/>
        <v>300</v>
      </c>
      <c r="AJ572" s="316"/>
      <c r="AK572" s="298"/>
      <c r="AL572" s="297">
        <f t="shared" si="325"/>
        <v>300</v>
      </c>
      <c r="AM572" s="332"/>
      <c r="AN572" s="332"/>
      <c r="AO572" s="332"/>
      <c r="AP572" s="332">
        <f t="shared" si="292"/>
        <v>300</v>
      </c>
    </row>
    <row r="573" ht="14" customHeight="1" spans="1:42">
      <c r="A573" s="339"/>
      <c r="B573" s="296"/>
      <c r="C573" s="348" t="s">
        <v>1049</v>
      </c>
      <c r="D573" s="297">
        <f t="shared" si="332"/>
        <v>0</v>
      </c>
      <c r="E573" s="298"/>
      <c r="F573" s="298"/>
      <c r="G573" s="298"/>
      <c r="H573" s="298"/>
      <c r="I573" s="298"/>
      <c r="J573" s="298"/>
      <c r="K573" s="298"/>
      <c r="L573" s="298"/>
      <c r="M573" s="298"/>
      <c r="N573" s="298"/>
      <c r="O573" s="298"/>
      <c r="P573" s="298"/>
      <c r="Q573" s="316">
        <f t="shared" si="322"/>
        <v>0</v>
      </c>
      <c r="R573" s="298"/>
      <c r="S573" s="298"/>
      <c r="T573" s="316">
        <f t="shared" si="323"/>
        <v>0</v>
      </c>
      <c r="U573" s="298"/>
      <c r="V573" s="298"/>
      <c r="W573" s="298"/>
      <c r="X573" s="298"/>
      <c r="Y573" s="298"/>
      <c r="Z573" s="298"/>
      <c r="AA573" s="298"/>
      <c r="AB573" s="298"/>
      <c r="AC573" s="298"/>
      <c r="AD573" s="298"/>
      <c r="AE573" s="298"/>
      <c r="AF573" s="298"/>
      <c r="AG573" s="298"/>
      <c r="AH573" s="298"/>
      <c r="AI573" s="316">
        <f t="shared" si="324"/>
        <v>0</v>
      </c>
      <c r="AJ573" s="316"/>
      <c r="AK573" s="298"/>
      <c r="AL573" s="297">
        <f t="shared" si="325"/>
        <v>0</v>
      </c>
      <c r="AM573" s="332"/>
      <c r="AN573" s="332"/>
      <c r="AO573" s="332"/>
      <c r="AP573" s="332">
        <f t="shared" si="292"/>
        <v>0</v>
      </c>
    </row>
    <row r="574" ht="14" customHeight="1" spans="1:42">
      <c r="A574" s="339"/>
      <c r="B574" s="296"/>
      <c r="C574" s="348" t="s">
        <v>1050</v>
      </c>
      <c r="D574" s="297">
        <f t="shared" si="332"/>
        <v>0</v>
      </c>
      <c r="E574" s="298"/>
      <c r="F574" s="298"/>
      <c r="G574" s="298"/>
      <c r="H574" s="298"/>
      <c r="I574" s="298"/>
      <c r="J574" s="298"/>
      <c r="K574" s="298"/>
      <c r="L574" s="298"/>
      <c r="M574" s="298"/>
      <c r="N574" s="298"/>
      <c r="O574" s="298"/>
      <c r="P574" s="298"/>
      <c r="Q574" s="316">
        <f t="shared" si="322"/>
        <v>0</v>
      </c>
      <c r="R574" s="298"/>
      <c r="S574" s="298"/>
      <c r="T574" s="316">
        <f t="shared" si="323"/>
        <v>0</v>
      </c>
      <c r="U574" s="298"/>
      <c r="V574" s="298"/>
      <c r="W574" s="298"/>
      <c r="X574" s="298"/>
      <c r="Y574" s="298"/>
      <c r="Z574" s="298"/>
      <c r="AA574" s="298"/>
      <c r="AB574" s="298"/>
      <c r="AC574" s="298"/>
      <c r="AD574" s="298"/>
      <c r="AE574" s="298"/>
      <c r="AF574" s="298"/>
      <c r="AG574" s="298"/>
      <c r="AH574" s="298"/>
      <c r="AI574" s="316">
        <f t="shared" si="324"/>
        <v>0</v>
      </c>
      <c r="AJ574" s="316"/>
      <c r="AK574" s="298"/>
      <c r="AL574" s="297">
        <f t="shared" si="325"/>
        <v>0</v>
      </c>
      <c r="AM574" s="332"/>
      <c r="AN574" s="332"/>
      <c r="AO574" s="332"/>
      <c r="AP574" s="332">
        <f t="shared" si="292"/>
        <v>0</v>
      </c>
    </row>
    <row r="575" ht="14" customHeight="1" spans="1:42">
      <c r="A575" s="339"/>
      <c r="B575" s="296"/>
      <c r="C575" s="348" t="s">
        <v>1051</v>
      </c>
      <c r="D575" s="297">
        <f t="shared" si="332"/>
        <v>0</v>
      </c>
      <c r="E575" s="298"/>
      <c r="F575" s="298"/>
      <c r="G575" s="298"/>
      <c r="H575" s="298"/>
      <c r="I575" s="298"/>
      <c r="J575" s="298"/>
      <c r="K575" s="298"/>
      <c r="L575" s="298"/>
      <c r="M575" s="298"/>
      <c r="N575" s="298"/>
      <c r="O575" s="298"/>
      <c r="P575" s="298"/>
      <c r="Q575" s="316">
        <f t="shared" si="322"/>
        <v>0</v>
      </c>
      <c r="R575" s="298"/>
      <c r="S575" s="298"/>
      <c r="T575" s="316">
        <f t="shared" si="323"/>
        <v>0</v>
      </c>
      <c r="U575" s="298"/>
      <c r="V575" s="298"/>
      <c r="W575" s="298"/>
      <c r="X575" s="298"/>
      <c r="Y575" s="298"/>
      <c r="Z575" s="298"/>
      <c r="AA575" s="298"/>
      <c r="AB575" s="298"/>
      <c r="AC575" s="298"/>
      <c r="AD575" s="298"/>
      <c r="AE575" s="298"/>
      <c r="AF575" s="298"/>
      <c r="AG575" s="298"/>
      <c r="AH575" s="298"/>
      <c r="AI575" s="316">
        <f t="shared" si="324"/>
        <v>0</v>
      </c>
      <c r="AJ575" s="316"/>
      <c r="AK575" s="298"/>
      <c r="AL575" s="297">
        <f t="shared" si="325"/>
        <v>0</v>
      </c>
      <c r="AM575" s="332"/>
      <c r="AN575" s="332"/>
      <c r="AO575" s="332"/>
      <c r="AP575" s="332">
        <f t="shared" si="292"/>
        <v>0</v>
      </c>
    </row>
    <row r="576" ht="14" customHeight="1" spans="1:42">
      <c r="A576" s="339"/>
      <c r="B576" s="296"/>
      <c r="C576" s="348" t="s">
        <v>1052</v>
      </c>
      <c r="D576" s="297">
        <f t="shared" si="332"/>
        <v>0</v>
      </c>
      <c r="E576" s="298"/>
      <c r="F576" s="298"/>
      <c r="G576" s="298"/>
      <c r="H576" s="298"/>
      <c r="I576" s="298"/>
      <c r="J576" s="298"/>
      <c r="K576" s="298"/>
      <c r="L576" s="298"/>
      <c r="M576" s="298"/>
      <c r="N576" s="298"/>
      <c r="O576" s="298"/>
      <c r="P576" s="298"/>
      <c r="Q576" s="316">
        <f t="shared" si="322"/>
        <v>0</v>
      </c>
      <c r="R576" s="298"/>
      <c r="S576" s="298"/>
      <c r="T576" s="316">
        <f t="shared" si="323"/>
        <v>0</v>
      </c>
      <c r="U576" s="298"/>
      <c r="V576" s="298"/>
      <c r="W576" s="298"/>
      <c r="X576" s="298"/>
      <c r="Y576" s="298"/>
      <c r="Z576" s="298"/>
      <c r="AA576" s="298"/>
      <c r="AB576" s="298"/>
      <c r="AC576" s="298"/>
      <c r="AD576" s="298"/>
      <c r="AE576" s="298"/>
      <c r="AF576" s="298"/>
      <c r="AG576" s="298"/>
      <c r="AH576" s="298"/>
      <c r="AI576" s="316">
        <f t="shared" si="324"/>
        <v>0</v>
      </c>
      <c r="AJ576" s="316"/>
      <c r="AK576" s="298"/>
      <c r="AL576" s="297">
        <f t="shared" si="325"/>
        <v>0</v>
      </c>
      <c r="AM576" s="332"/>
      <c r="AN576" s="332"/>
      <c r="AO576" s="332"/>
      <c r="AP576" s="332">
        <f t="shared" si="292"/>
        <v>0</v>
      </c>
    </row>
    <row r="577" ht="14" customHeight="1" spans="1:42">
      <c r="A577" s="339"/>
      <c r="B577" s="296"/>
      <c r="C577" s="348" t="s">
        <v>1053</v>
      </c>
      <c r="D577" s="297">
        <f t="shared" si="332"/>
        <v>0</v>
      </c>
      <c r="E577" s="298"/>
      <c r="F577" s="298"/>
      <c r="G577" s="298"/>
      <c r="H577" s="298"/>
      <c r="I577" s="298"/>
      <c r="J577" s="298"/>
      <c r="K577" s="298"/>
      <c r="L577" s="298"/>
      <c r="M577" s="298"/>
      <c r="N577" s="298"/>
      <c r="O577" s="298"/>
      <c r="P577" s="298"/>
      <c r="Q577" s="316">
        <f t="shared" si="322"/>
        <v>0</v>
      </c>
      <c r="R577" s="298"/>
      <c r="S577" s="298"/>
      <c r="T577" s="316">
        <f t="shared" si="323"/>
        <v>0</v>
      </c>
      <c r="U577" s="298"/>
      <c r="V577" s="298"/>
      <c r="W577" s="298"/>
      <c r="X577" s="298"/>
      <c r="Y577" s="298"/>
      <c r="Z577" s="298"/>
      <c r="AA577" s="298"/>
      <c r="AB577" s="298"/>
      <c r="AC577" s="298"/>
      <c r="AD577" s="298"/>
      <c r="AE577" s="298"/>
      <c r="AF577" s="298"/>
      <c r="AG577" s="298"/>
      <c r="AH577" s="298"/>
      <c r="AI577" s="316">
        <f t="shared" si="324"/>
        <v>0</v>
      </c>
      <c r="AJ577" s="316"/>
      <c r="AK577" s="298"/>
      <c r="AL577" s="297">
        <f t="shared" si="325"/>
        <v>0</v>
      </c>
      <c r="AM577" s="332"/>
      <c r="AN577" s="332"/>
      <c r="AO577" s="332"/>
      <c r="AP577" s="332">
        <f t="shared" si="292"/>
        <v>0</v>
      </c>
    </row>
    <row r="578" ht="14" customHeight="1" spans="1:42">
      <c r="A578" s="339"/>
      <c r="B578" s="296"/>
      <c r="C578" s="348" t="s">
        <v>1054</v>
      </c>
      <c r="D578" s="297">
        <f t="shared" si="332"/>
        <v>0</v>
      </c>
      <c r="E578" s="298"/>
      <c r="F578" s="298"/>
      <c r="G578" s="298"/>
      <c r="H578" s="298"/>
      <c r="I578" s="298"/>
      <c r="J578" s="298"/>
      <c r="K578" s="298"/>
      <c r="L578" s="298"/>
      <c r="M578" s="298"/>
      <c r="N578" s="298"/>
      <c r="O578" s="298"/>
      <c r="P578" s="298"/>
      <c r="Q578" s="316">
        <f t="shared" si="322"/>
        <v>0</v>
      </c>
      <c r="R578" s="298"/>
      <c r="S578" s="298"/>
      <c r="T578" s="316">
        <f t="shared" si="323"/>
        <v>0</v>
      </c>
      <c r="U578" s="298"/>
      <c r="V578" s="298"/>
      <c r="W578" s="298"/>
      <c r="X578" s="298"/>
      <c r="Y578" s="298"/>
      <c r="Z578" s="298"/>
      <c r="AA578" s="298"/>
      <c r="AB578" s="298"/>
      <c r="AC578" s="298"/>
      <c r="AD578" s="298"/>
      <c r="AE578" s="298"/>
      <c r="AF578" s="298"/>
      <c r="AG578" s="298"/>
      <c r="AH578" s="298"/>
      <c r="AI578" s="316">
        <f t="shared" si="324"/>
        <v>0</v>
      </c>
      <c r="AJ578" s="316"/>
      <c r="AK578" s="298"/>
      <c r="AL578" s="297">
        <f t="shared" si="325"/>
        <v>0</v>
      </c>
      <c r="AM578" s="332"/>
      <c r="AN578" s="332"/>
      <c r="AO578" s="332"/>
      <c r="AP578" s="332">
        <f t="shared" si="292"/>
        <v>0</v>
      </c>
    </row>
    <row r="579" ht="14" customHeight="1" spans="1:42">
      <c r="A579" s="339"/>
      <c r="B579" s="296"/>
      <c r="C579" s="348" t="s">
        <v>1055</v>
      </c>
      <c r="D579" s="297">
        <f t="shared" si="332"/>
        <v>0</v>
      </c>
      <c r="E579" s="298"/>
      <c r="F579" s="298"/>
      <c r="G579" s="298"/>
      <c r="H579" s="298"/>
      <c r="I579" s="298"/>
      <c r="J579" s="298"/>
      <c r="K579" s="298"/>
      <c r="L579" s="298"/>
      <c r="M579" s="298"/>
      <c r="N579" s="298"/>
      <c r="O579" s="298"/>
      <c r="P579" s="298"/>
      <c r="Q579" s="316">
        <f t="shared" si="322"/>
        <v>0</v>
      </c>
      <c r="R579" s="298"/>
      <c r="S579" s="298"/>
      <c r="T579" s="316">
        <f t="shared" si="323"/>
        <v>0</v>
      </c>
      <c r="U579" s="298"/>
      <c r="V579" s="298"/>
      <c r="W579" s="298"/>
      <c r="X579" s="298"/>
      <c r="Y579" s="298"/>
      <c r="Z579" s="298"/>
      <c r="AA579" s="298"/>
      <c r="AB579" s="298"/>
      <c r="AC579" s="298"/>
      <c r="AD579" s="298"/>
      <c r="AE579" s="298"/>
      <c r="AF579" s="298"/>
      <c r="AG579" s="298"/>
      <c r="AH579" s="298"/>
      <c r="AI579" s="316">
        <f t="shared" si="324"/>
        <v>0</v>
      </c>
      <c r="AJ579" s="316"/>
      <c r="AK579" s="298"/>
      <c r="AL579" s="297">
        <f t="shared" si="325"/>
        <v>0</v>
      </c>
      <c r="AM579" s="332"/>
      <c r="AN579" s="332">
        <v>15</v>
      </c>
      <c r="AO579" s="332"/>
      <c r="AP579" s="332">
        <f t="shared" si="292"/>
        <v>15</v>
      </c>
    </row>
    <row r="580" ht="14" customHeight="1" spans="1:42">
      <c r="A580" s="339"/>
      <c r="B580" s="296"/>
      <c r="C580" s="348" t="s">
        <v>1056</v>
      </c>
      <c r="D580" s="297">
        <f t="shared" si="332"/>
        <v>1000</v>
      </c>
      <c r="E580" s="298"/>
      <c r="F580" s="298"/>
      <c r="G580" s="298"/>
      <c r="H580" s="298"/>
      <c r="I580" s="298"/>
      <c r="J580" s="298"/>
      <c r="K580" s="298"/>
      <c r="L580" s="298"/>
      <c r="M580" s="298"/>
      <c r="N580" s="298"/>
      <c r="O580" s="298"/>
      <c r="P580" s="298"/>
      <c r="Q580" s="316">
        <f t="shared" si="322"/>
        <v>0</v>
      </c>
      <c r="R580" s="298"/>
      <c r="S580" s="298"/>
      <c r="T580" s="316">
        <f t="shared" si="323"/>
        <v>0</v>
      </c>
      <c r="U580" s="298"/>
      <c r="V580" s="298"/>
      <c r="W580" s="298"/>
      <c r="X580" s="298"/>
      <c r="Y580" s="298"/>
      <c r="Z580" s="298"/>
      <c r="AA580" s="298"/>
      <c r="AB580" s="298"/>
      <c r="AC580" s="298"/>
      <c r="AD580" s="298"/>
      <c r="AE580" s="298"/>
      <c r="AF580" s="298"/>
      <c r="AG580" s="298"/>
      <c r="AH580" s="298">
        <v>1000</v>
      </c>
      <c r="AI580" s="316">
        <f t="shared" si="324"/>
        <v>1000</v>
      </c>
      <c r="AJ580" s="316"/>
      <c r="AK580" s="298"/>
      <c r="AL580" s="297">
        <f t="shared" si="325"/>
        <v>1000</v>
      </c>
      <c r="AM580" s="332"/>
      <c r="AN580" s="332"/>
      <c r="AO580" s="332"/>
      <c r="AP580" s="332">
        <f t="shared" si="292"/>
        <v>1000</v>
      </c>
    </row>
    <row r="581" ht="14" customHeight="1" spans="1:42">
      <c r="A581" s="339"/>
      <c r="B581" s="296"/>
      <c r="C581" s="348" t="s">
        <v>924</v>
      </c>
      <c r="D581" s="297">
        <f t="shared" si="332"/>
        <v>0</v>
      </c>
      <c r="E581" s="298"/>
      <c r="F581" s="298"/>
      <c r="G581" s="298"/>
      <c r="H581" s="298"/>
      <c r="I581" s="298"/>
      <c r="J581" s="298"/>
      <c r="K581" s="298"/>
      <c r="L581" s="298"/>
      <c r="M581" s="298"/>
      <c r="N581" s="298"/>
      <c r="O581" s="298"/>
      <c r="P581" s="298"/>
      <c r="Q581" s="316">
        <f t="shared" si="322"/>
        <v>0</v>
      </c>
      <c r="R581" s="298"/>
      <c r="S581" s="298"/>
      <c r="T581" s="316">
        <f t="shared" si="323"/>
        <v>0</v>
      </c>
      <c r="U581" s="298"/>
      <c r="V581" s="298"/>
      <c r="W581" s="298"/>
      <c r="X581" s="298"/>
      <c r="Y581" s="298"/>
      <c r="Z581" s="298"/>
      <c r="AA581" s="298"/>
      <c r="AB581" s="298"/>
      <c r="AC581" s="298"/>
      <c r="AD581" s="298"/>
      <c r="AE581" s="298"/>
      <c r="AF581" s="298"/>
      <c r="AG581" s="298"/>
      <c r="AH581" s="298"/>
      <c r="AI581" s="316">
        <f t="shared" si="324"/>
        <v>0</v>
      </c>
      <c r="AJ581" s="316"/>
      <c r="AK581" s="298"/>
      <c r="AL581" s="297">
        <f t="shared" si="325"/>
        <v>0</v>
      </c>
      <c r="AM581" s="332"/>
      <c r="AN581" s="332"/>
      <c r="AO581" s="332"/>
      <c r="AP581" s="332">
        <f t="shared" si="292"/>
        <v>0</v>
      </c>
    </row>
    <row r="582" ht="14" customHeight="1" spans="1:42">
      <c r="A582" s="339"/>
      <c r="B582" s="296"/>
      <c r="C582" s="348" t="s">
        <v>1057</v>
      </c>
      <c r="D582" s="297">
        <f t="shared" si="332"/>
        <v>100</v>
      </c>
      <c r="E582" s="298"/>
      <c r="F582" s="298"/>
      <c r="G582" s="298"/>
      <c r="H582" s="298"/>
      <c r="I582" s="298"/>
      <c r="J582" s="298"/>
      <c r="K582" s="298"/>
      <c r="L582" s="298"/>
      <c r="M582" s="298"/>
      <c r="N582" s="298"/>
      <c r="O582" s="298"/>
      <c r="P582" s="298"/>
      <c r="Q582" s="316">
        <f t="shared" si="322"/>
        <v>0</v>
      </c>
      <c r="R582" s="298"/>
      <c r="S582" s="298"/>
      <c r="T582" s="316">
        <f t="shared" si="323"/>
        <v>0</v>
      </c>
      <c r="U582" s="298"/>
      <c r="V582" s="298"/>
      <c r="W582" s="298"/>
      <c r="X582" s="298">
        <v>100</v>
      </c>
      <c r="Y582" s="298"/>
      <c r="Z582" s="298"/>
      <c r="AA582" s="298"/>
      <c r="AB582" s="298"/>
      <c r="AC582" s="298"/>
      <c r="AD582" s="298"/>
      <c r="AE582" s="298"/>
      <c r="AF582" s="298"/>
      <c r="AG582" s="298"/>
      <c r="AH582" s="298"/>
      <c r="AI582" s="316">
        <f t="shared" si="324"/>
        <v>100</v>
      </c>
      <c r="AJ582" s="316"/>
      <c r="AK582" s="298"/>
      <c r="AL582" s="297">
        <f t="shared" si="325"/>
        <v>100</v>
      </c>
      <c r="AM582" s="332"/>
      <c r="AN582" s="332"/>
      <c r="AO582" s="332"/>
      <c r="AP582" s="332">
        <f t="shared" si="292"/>
        <v>100</v>
      </c>
    </row>
    <row r="583" ht="14" customHeight="1" spans="1:42">
      <c r="A583" s="339"/>
      <c r="B583" s="296"/>
      <c r="C583" s="126" t="s">
        <v>1058</v>
      </c>
      <c r="D583" s="297">
        <f>SUM(D584:D585)</f>
        <v>0</v>
      </c>
      <c r="E583" s="297">
        <f t="shared" ref="E583:AP583" si="333">SUM(E584:E585)</f>
        <v>0</v>
      </c>
      <c r="F583" s="297">
        <f t="shared" si="333"/>
        <v>0</v>
      </c>
      <c r="G583" s="297">
        <f t="shared" si="333"/>
        <v>0</v>
      </c>
      <c r="H583" s="297">
        <f t="shared" si="333"/>
        <v>0</v>
      </c>
      <c r="I583" s="297">
        <f t="shared" si="333"/>
        <v>0</v>
      </c>
      <c r="J583" s="297">
        <f t="shared" si="333"/>
        <v>0</v>
      </c>
      <c r="K583" s="297">
        <f t="shared" si="333"/>
        <v>0</v>
      </c>
      <c r="L583" s="297">
        <f t="shared" si="333"/>
        <v>0</v>
      </c>
      <c r="M583" s="297">
        <f t="shared" si="333"/>
        <v>0</v>
      </c>
      <c r="N583" s="297">
        <f t="shared" si="333"/>
        <v>0</v>
      </c>
      <c r="O583" s="297">
        <f t="shared" si="333"/>
        <v>0</v>
      </c>
      <c r="P583" s="297">
        <f t="shared" si="333"/>
        <v>0</v>
      </c>
      <c r="Q583" s="297">
        <f t="shared" si="333"/>
        <v>0</v>
      </c>
      <c r="R583" s="297">
        <f t="shared" si="333"/>
        <v>0</v>
      </c>
      <c r="S583" s="297">
        <f t="shared" si="333"/>
        <v>0</v>
      </c>
      <c r="T583" s="297">
        <f t="shared" si="333"/>
        <v>0</v>
      </c>
      <c r="U583" s="297">
        <f t="shared" si="333"/>
        <v>0</v>
      </c>
      <c r="V583" s="297">
        <f t="shared" si="333"/>
        <v>0</v>
      </c>
      <c r="W583" s="297">
        <f t="shared" si="333"/>
        <v>0</v>
      </c>
      <c r="X583" s="297">
        <f t="shared" si="333"/>
        <v>0</v>
      </c>
      <c r="Y583" s="297">
        <f t="shared" si="333"/>
        <v>0</v>
      </c>
      <c r="Z583" s="297">
        <f t="shared" si="333"/>
        <v>0</v>
      </c>
      <c r="AA583" s="297">
        <f t="shared" si="333"/>
        <v>0</v>
      </c>
      <c r="AB583" s="297">
        <f t="shared" si="333"/>
        <v>0</v>
      </c>
      <c r="AC583" s="297">
        <f t="shared" si="333"/>
        <v>0</v>
      </c>
      <c r="AD583" s="297">
        <f t="shared" si="333"/>
        <v>0</v>
      </c>
      <c r="AE583" s="297">
        <f t="shared" si="333"/>
        <v>0</v>
      </c>
      <c r="AF583" s="297">
        <f t="shared" si="333"/>
        <v>0</v>
      </c>
      <c r="AG583" s="297">
        <f t="shared" si="333"/>
        <v>0</v>
      </c>
      <c r="AH583" s="297">
        <f t="shared" si="333"/>
        <v>0</v>
      </c>
      <c r="AI583" s="297">
        <f t="shared" si="333"/>
        <v>0</v>
      </c>
      <c r="AJ583" s="297">
        <f t="shared" si="333"/>
        <v>0</v>
      </c>
      <c r="AK583" s="297">
        <f t="shared" si="333"/>
        <v>0</v>
      </c>
      <c r="AL583" s="297">
        <f t="shared" si="333"/>
        <v>0</v>
      </c>
      <c r="AM583" s="297">
        <f t="shared" si="333"/>
        <v>0</v>
      </c>
      <c r="AN583" s="297">
        <f t="shared" si="333"/>
        <v>0</v>
      </c>
      <c r="AO583" s="297">
        <f t="shared" si="333"/>
        <v>0</v>
      </c>
      <c r="AP583" s="297">
        <f t="shared" si="333"/>
        <v>0</v>
      </c>
    </row>
    <row r="584" ht="14" customHeight="1" spans="1:42">
      <c r="A584" s="339"/>
      <c r="B584" s="296"/>
      <c r="C584" s="126" t="s">
        <v>453</v>
      </c>
      <c r="D584" s="297">
        <f>Q584+T584+AI584+AJ584+AK584</f>
        <v>0</v>
      </c>
      <c r="E584" s="298"/>
      <c r="F584" s="298"/>
      <c r="G584" s="298"/>
      <c r="H584" s="298"/>
      <c r="I584" s="298"/>
      <c r="J584" s="298"/>
      <c r="K584" s="298"/>
      <c r="L584" s="298"/>
      <c r="M584" s="298"/>
      <c r="N584" s="298"/>
      <c r="O584" s="298"/>
      <c r="P584" s="298"/>
      <c r="Q584" s="316">
        <f t="shared" ref="Q584:Q636" si="334">SUM(E584:P584)</f>
        <v>0</v>
      </c>
      <c r="R584" s="298"/>
      <c r="S584" s="298"/>
      <c r="T584" s="316">
        <f t="shared" ref="T584:T636" si="335">SUM(R584:S584)</f>
        <v>0</v>
      </c>
      <c r="U584" s="298"/>
      <c r="V584" s="298"/>
      <c r="W584" s="298"/>
      <c r="X584" s="298"/>
      <c r="Y584" s="298"/>
      <c r="Z584" s="298"/>
      <c r="AA584" s="298"/>
      <c r="AB584" s="298"/>
      <c r="AC584" s="298"/>
      <c r="AD584" s="298"/>
      <c r="AE584" s="298"/>
      <c r="AF584" s="298"/>
      <c r="AG584" s="298"/>
      <c r="AH584" s="298"/>
      <c r="AI584" s="316">
        <f t="shared" ref="AI584:AI636" si="336">SUM(V584:AH584)</f>
        <v>0</v>
      </c>
      <c r="AJ584" s="316"/>
      <c r="AK584" s="298"/>
      <c r="AL584" s="297">
        <f t="shared" ref="AL584:AL636" si="337">Q584+T584+U584+AI584+AJ584+AK584</f>
        <v>0</v>
      </c>
      <c r="AM584" s="332"/>
      <c r="AN584" s="332"/>
      <c r="AO584" s="332"/>
      <c r="AP584" s="332">
        <f t="shared" si="292"/>
        <v>0</v>
      </c>
    </row>
    <row r="585" ht="14" customHeight="1" spans="1:42">
      <c r="A585" s="339"/>
      <c r="B585" s="296"/>
      <c r="C585" s="126" t="s">
        <v>1059</v>
      </c>
      <c r="D585" s="297">
        <f>Q585+T585+AI585+AJ585+AK585</f>
        <v>0</v>
      </c>
      <c r="E585" s="298"/>
      <c r="F585" s="298"/>
      <c r="G585" s="298"/>
      <c r="H585" s="298"/>
      <c r="I585" s="298"/>
      <c r="J585" s="298"/>
      <c r="K585" s="298"/>
      <c r="L585" s="298"/>
      <c r="M585" s="298"/>
      <c r="N585" s="298"/>
      <c r="O585" s="298"/>
      <c r="P585" s="298"/>
      <c r="Q585" s="316">
        <f t="shared" si="334"/>
        <v>0</v>
      </c>
      <c r="R585" s="298"/>
      <c r="S585" s="298"/>
      <c r="T585" s="316">
        <f t="shared" si="335"/>
        <v>0</v>
      </c>
      <c r="U585" s="298"/>
      <c r="V585" s="298"/>
      <c r="W585" s="298"/>
      <c r="X585" s="298"/>
      <c r="Y585" s="298"/>
      <c r="Z585" s="298"/>
      <c r="AA585" s="298"/>
      <c r="AB585" s="298"/>
      <c r="AC585" s="298"/>
      <c r="AD585" s="298"/>
      <c r="AE585" s="298"/>
      <c r="AF585" s="298"/>
      <c r="AG585" s="298"/>
      <c r="AH585" s="298"/>
      <c r="AI585" s="316">
        <f t="shared" si="336"/>
        <v>0</v>
      </c>
      <c r="AJ585" s="316"/>
      <c r="AK585" s="298"/>
      <c r="AL585" s="297">
        <f t="shared" si="337"/>
        <v>0</v>
      </c>
      <c r="AM585" s="332"/>
      <c r="AN585" s="332"/>
      <c r="AO585" s="332"/>
      <c r="AP585" s="332">
        <f t="shared" si="292"/>
        <v>0</v>
      </c>
    </row>
    <row r="586" ht="14" customHeight="1" spans="1:42">
      <c r="A586" s="339"/>
      <c r="B586" s="296"/>
      <c r="C586" s="126" t="s">
        <v>1060</v>
      </c>
      <c r="D586" s="297">
        <f>SUM(D587:D594)</f>
        <v>36.4</v>
      </c>
      <c r="E586" s="297">
        <f t="shared" ref="E586:AP586" si="338">SUM(E587:E594)</f>
        <v>0</v>
      </c>
      <c r="F586" s="297">
        <f t="shared" si="338"/>
        <v>0</v>
      </c>
      <c r="G586" s="297">
        <f t="shared" si="338"/>
        <v>0</v>
      </c>
      <c r="H586" s="297">
        <f t="shared" si="338"/>
        <v>0</v>
      </c>
      <c r="I586" s="297">
        <f t="shared" si="338"/>
        <v>0</v>
      </c>
      <c r="J586" s="297">
        <f t="shared" si="338"/>
        <v>0</v>
      </c>
      <c r="K586" s="297">
        <f t="shared" si="338"/>
        <v>0</v>
      </c>
      <c r="L586" s="297">
        <f t="shared" si="338"/>
        <v>0</v>
      </c>
      <c r="M586" s="297">
        <f t="shared" si="338"/>
        <v>0</v>
      </c>
      <c r="N586" s="297">
        <f t="shared" si="338"/>
        <v>0</v>
      </c>
      <c r="O586" s="297">
        <f t="shared" si="338"/>
        <v>0</v>
      </c>
      <c r="P586" s="297">
        <f t="shared" si="338"/>
        <v>0</v>
      </c>
      <c r="Q586" s="297">
        <f t="shared" si="338"/>
        <v>0</v>
      </c>
      <c r="R586" s="297">
        <f t="shared" si="338"/>
        <v>0</v>
      </c>
      <c r="S586" s="297">
        <f t="shared" si="338"/>
        <v>0</v>
      </c>
      <c r="T586" s="297">
        <f t="shared" si="338"/>
        <v>0</v>
      </c>
      <c r="U586" s="297">
        <f t="shared" si="338"/>
        <v>0</v>
      </c>
      <c r="V586" s="297">
        <f t="shared" si="338"/>
        <v>25.9</v>
      </c>
      <c r="W586" s="297">
        <f t="shared" si="338"/>
        <v>0</v>
      </c>
      <c r="X586" s="297">
        <f t="shared" si="338"/>
        <v>10.5</v>
      </c>
      <c r="Y586" s="297">
        <f t="shared" si="338"/>
        <v>0</v>
      </c>
      <c r="Z586" s="297">
        <f t="shared" si="338"/>
        <v>0</v>
      </c>
      <c r="AA586" s="297">
        <f t="shared" si="338"/>
        <v>0</v>
      </c>
      <c r="AB586" s="297">
        <f t="shared" si="338"/>
        <v>0</v>
      </c>
      <c r="AC586" s="297">
        <f t="shared" si="338"/>
        <v>0</v>
      </c>
      <c r="AD586" s="297">
        <f t="shared" si="338"/>
        <v>0</v>
      </c>
      <c r="AE586" s="297">
        <f t="shared" si="338"/>
        <v>0</v>
      </c>
      <c r="AF586" s="297">
        <f t="shared" si="338"/>
        <v>0</v>
      </c>
      <c r="AG586" s="297">
        <f t="shared" si="338"/>
        <v>0</v>
      </c>
      <c r="AH586" s="297">
        <f t="shared" si="338"/>
        <v>0</v>
      </c>
      <c r="AI586" s="297">
        <f t="shared" si="338"/>
        <v>36.4</v>
      </c>
      <c r="AJ586" s="297">
        <f t="shared" si="338"/>
        <v>0</v>
      </c>
      <c r="AK586" s="297">
        <f t="shared" si="338"/>
        <v>0</v>
      </c>
      <c r="AL586" s="297">
        <f t="shared" si="338"/>
        <v>36.4</v>
      </c>
      <c r="AM586" s="297">
        <f t="shared" si="338"/>
        <v>0</v>
      </c>
      <c r="AN586" s="297">
        <f t="shared" si="338"/>
        <v>0</v>
      </c>
      <c r="AO586" s="297">
        <f t="shared" si="338"/>
        <v>0</v>
      </c>
      <c r="AP586" s="297">
        <f t="shared" si="338"/>
        <v>36.4</v>
      </c>
    </row>
    <row r="587" ht="14" customHeight="1" spans="1:42">
      <c r="A587" s="339"/>
      <c r="B587" s="296"/>
      <c r="C587" s="126" t="s">
        <v>453</v>
      </c>
      <c r="D587" s="297">
        <f t="shared" ref="D587:D594" si="339">Q587+T587+AI587+AJ587+AK587</f>
        <v>0</v>
      </c>
      <c r="E587" s="298"/>
      <c r="F587" s="298"/>
      <c r="G587" s="298"/>
      <c r="H587" s="298"/>
      <c r="I587" s="298"/>
      <c r="J587" s="298"/>
      <c r="K587" s="298"/>
      <c r="L587" s="298"/>
      <c r="M587" s="298"/>
      <c r="N587" s="298"/>
      <c r="O587" s="298"/>
      <c r="P587" s="298"/>
      <c r="Q587" s="316">
        <f t="shared" si="334"/>
        <v>0</v>
      </c>
      <c r="R587" s="298"/>
      <c r="S587" s="298"/>
      <c r="T587" s="316">
        <f t="shared" si="335"/>
        <v>0</v>
      </c>
      <c r="U587" s="298"/>
      <c r="V587" s="298"/>
      <c r="W587" s="298"/>
      <c r="X587" s="298"/>
      <c r="Y587" s="298"/>
      <c r="Z587" s="298"/>
      <c r="AA587" s="298"/>
      <c r="AB587" s="298"/>
      <c r="AC587" s="298"/>
      <c r="AD587" s="298"/>
      <c r="AE587" s="298"/>
      <c r="AF587" s="298"/>
      <c r="AG587" s="298"/>
      <c r="AH587" s="298"/>
      <c r="AI587" s="316">
        <f t="shared" si="336"/>
        <v>0</v>
      </c>
      <c r="AJ587" s="316"/>
      <c r="AK587" s="298"/>
      <c r="AL587" s="297">
        <f t="shared" si="337"/>
        <v>0</v>
      </c>
      <c r="AM587" s="332"/>
      <c r="AN587" s="332"/>
      <c r="AO587" s="332"/>
      <c r="AP587" s="332">
        <f t="shared" si="292"/>
        <v>0</v>
      </c>
    </row>
    <row r="588" ht="14" customHeight="1" spans="1:42">
      <c r="A588" s="339"/>
      <c r="B588" s="296"/>
      <c r="C588" s="126" t="s">
        <v>1061</v>
      </c>
      <c r="D588" s="297">
        <f t="shared" si="339"/>
        <v>25.9</v>
      </c>
      <c r="E588" s="298"/>
      <c r="F588" s="298"/>
      <c r="G588" s="298"/>
      <c r="H588" s="298"/>
      <c r="I588" s="298"/>
      <c r="J588" s="298"/>
      <c r="K588" s="298"/>
      <c r="L588" s="298"/>
      <c r="M588" s="298"/>
      <c r="N588" s="298"/>
      <c r="O588" s="298"/>
      <c r="P588" s="298"/>
      <c r="Q588" s="316">
        <f t="shared" si="334"/>
        <v>0</v>
      </c>
      <c r="R588" s="298"/>
      <c r="S588" s="298"/>
      <c r="T588" s="316">
        <f t="shared" si="335"/>
        <v>0</v>
      </c>
      <c r="U588" s="298"/>
      <c r="V588" s="298">
        <v>25.9</v>
      </c>
      <c r="W588" s="298"/>
      <c r="X588" s="298"/>
      <c r="Y588" s="298"/>
      <c r="Z588" s="298"/>
      <c r="AA588" s="298"/>
      <c r="AB588" s="298"/>
      <c r="AC588" s="298"/>
      <c r="AD588" s="298"/>
      <c r="AE588" s="298"/>
      <c r="AF588" s="298"/>
      <c r="AG588" s="298"/>
      <c r="AH588" s="298"/>
      <c r="AI588" s="316">
        <f t="shared" si="336"/>
        <v>25.9</v>
      </c>
      <c r="AJ588" s="316"/>
      <c r="AK588" s="298"/>
      <c r="AL588" s="297">
        <f t="shared" si="337"/>
        <v>25.9</v>
      </c>
      <c r="AM588" s="332"/>
      <c r="AN588" s="332"/>
      <c r="AO588" s="332"/>
      <c r="AP588" s="332">
        <f t="shared" si="292"/>
        <v>25.9</v>
      </c>
    </row>
    <row r="589" ht="14" customHeight="1" spans="1:42">
      <c r="A589" s="339"/>
      <c r="B589" s="296"/>
      <c r="C589" s="126" t="s">
        <v>1062</v>
      </c>
      <c r="D589" s="297">
        <f t="shared" si="339"/>
        <v>2.5</v>
      </c>
      <c r="E589" s="298"/>
      <c r="F589" s="298"/>
      <c r="G589" s="298"/>
      <c r="H589" s="298"/>
      <c r="I589" s="298"/>
      <c r="J589" s="298"/>
      <c r="K589" s="298"/>
      <c r="L589" s="298"/>
      <c r="M589" s="298"/>
      <c r="N589" s="298"/>
      <c r="O589" s="298"/>
      <c r="P589" s="298"/>
      <c r="Q589" s="316">
        <f t="shared" si="334"/>
        <v>0</v>
      </c>
      <c r="R589" s="298"/>
      <c r="S589" s="298"/>
      <c r="T589" s="316">
        <f t="shared" si="335"/>
        <v>0</v>
      </c>
      <c r="U589" s="298"/>
      <c r="V589" s="298"/>
      <c r="W589" s="298"/>
      <c r="X589" s="298">
        <v>2.5</v>
      </c>
      <c r="Y589" s="298"/>
      <c r="Z589" s="298"/>
      <c r="AA589" s="298"/>
      <c r="AB589" s="298"/>
      <c r="AC589" s="298"/>
      <c r="AD589" s="298"/>
      <c r="AE589" s="298"/>
      <c r="AF589" s="298"/>
      <c r="AG589" s="298"/>
      <c r="AH589" s="298"/>
      <c r="AI589" s="316">
        <f t="shared" si="336"/>
        <v>2.5</v>
      </c>
      <c r="AJ589" s="316"/>
      <c r="AK589" s="298"/>
      <c r="AL589" s="297">
        <f t="shared" si="337"/>
        <v>2.5</v>
      </c>
      <c r="AM589" s="332"/>
      <c r="AN589" s="332"/>
      <c r="AO589" s="332"/>
      <c r="AP589" s="332">
        <f t="shared" ref="AP589:AP636" si="340">AL589+AM589+AN589+AO589</f>
        <v>2.5</v>
      </c>
    </row>
    <row r="590" ht="14" customHeight="1" spans="1:42">
      <c r="A590" s="339"/>
      <c r="B590" s="296"/>
      <c r="C590" s="126" t="s">
        <v>1063</v>
      </c>
      <c r="D590" s="297">
        <f t="shared" si="339"/>
        <v>0</v>
      </c>
      <c r="E590" s="298"/>
      <c r="F590" s="298"/>
      <c r="G590" s="298"/>
      <c r="H590" s="298"/>
      <c r="I590" s="298"/>
      <c r="J590" s="298"/>
      <c r="K590" s="298"/>
      <c r="L590" s="298"/>
      <c r="M590" s="298"/>
      <c r="N590" s="298"/>
      <c r="O590" s="298"/>
      <c r="P590" s="298"/>
      <c r="Q590" s="316">
        <f t="shared" si="334"/>
        <v>0</v>
      </c>
      <c r="R590" s="298"/>
      <c r="S590" s="298"/>
      <c r="T590" s="316">
        <f t="shared" si="335"/>
        <v>0</v>
      </c>
      <c r="U590" s="298"/>
      <c r="V590" s="298"/>
      <c r="W590" s="298"/>
      <c r="X590" s="298"/>
      <c r="Y590" s="298"/>
      <c r="Z590" s="298"/>
      <c r="AA590" s="298"/>
      <c r="AB590" s="298"/>
      <c r="AC590" s="298"/>
      <c r="AD590" s="298"/>
      <c r="AE590" s="298"/>
      <c r="AF590" s="298"/>
      <c r="AG590" s="298"/>
      <c r="AH590" s="298"/>
      <c r="AI590" s="316">
        <f t="shared" si="336"/>
        <v>0</v>
      </c>
      <c r="AJ590" s="316"/>
      <c r="AK590" s="298"/>
      <c r="AL590" s="297">
        <f t="shared" si="337"/>
        <v>0</v>
      </c>
      <c r="AM590" s="332"/>
      <c r="AN590" s="332"/>
      <c r="AO590" s="332"/>
      <c r="AP590" s="332">
        <f t="shared" si="340"/>
        <v>0</v>
      </c>
    </row>
    <row r="591" ht="14" customHeight="1" spans="1:42">
      <c r="A591" s="339"/>
      <c r="B591" s="296"/>
      <c r="C591" s="126" t="s">
        <v>1064</v>
      </c>
      <c r="D591" s="297">
        <f t="shared" si="339"/>
        <v>6</v>
      </c>
      <c r="E591" s="298"/>
      <c r="F591" s="298"/>
      <c r="G591" s="298"/>
      <c r="H591" s="298"/>
      <c r="I591" s="298"/>
      <c r="J591" s="298"/>
      <c r="K591" s="298"/>
      <c r="L591" s="298"/>
      <c r="M591" s="298"/>
      <c r="N591" s="298"/>
      <c r="O591" s="298"/>
      <c r="P591" s="298"/>
      <c r="Q591" s="316">
        <f t="shared" si="334"/>
        <v>0</v>
      </c>
      <c r="R591" s="298"/>
      <c r="S591" s="298"/>
      <c r="T591" s="316">
        <f t="shared" si="335"/>
        <v>0</v>
      </c>
      <c r="U591" s="298"/>
      <c r="V591" s="298"/>
      <c r="W591" s="298"/>
      <c r="X591" s="298">
        <v>6</v>
      </c>
      <c r="Y591" s="298"/>
      <c r="Z591" s="298"/>
      <c r="AA591" s="298"/>
      <c r="AB591" s="298"/>
      <c r="AC591" s="298"/>
      <c r="AD591" s="298"/>
      <c r="AE591" s="298"/>
      <c r="AF591" s="298"/>
      <c r="AG591" s="298"/>
      <c r="AH591" s="298"/>
      <c r="AI591" s="316">
        <f t="shared" si="336"/>
        <v>6</v>
      </c>
      <c r="AJ591" s="316"/>
      <c r="AK591" s="298"/>
      <c r="AL591" s="297">
        <f t="shared" si="337"/>
        <v>6</v>
      </c>
      <c r="AM591" s="332"/>
      <c r="AN591" s="332"/>
      <c r="AO591" s="332"/>
      <c r="AP591" s="332">
        <f t="shared" si="340"/>
        <v>6</v>
      </c>
    </row>
    <row r="592" ht="14" customHeight="1" spans="1:42">
      <c r="A592" s="339"/>
      <c r="B592" s="296"/>
      <c r="C592" s="126" t="s">
        <v>1065</v>
      </c>
      <c r="D592" s="297">
        <f t="shared" si="339"/>
        <v>2</v>
      </c>
      <c r="E592" s="298"/>
      <c r="F592" s="298"/>
      <c r="G592" s="298"/>
      <c r="H592" s="298"/>
      <c r="I592" s="298"/>
      <c r="J592" s="298"/>
      <c r="K592" s="298"/>
      <c r="L592" s="298"/>
      <c r="M592" s="298"/>
      <c r="N592" s="298"/>
      <c r="O592" s="298"/>
      <c r="P592" s="298"/>
      <c r="Q592" s="316">
        <f t="shared" si="334"/>
        <v>0</v>
      </c>
      <c r="R592" s="298"/>
      <c r="S592" s="298"/>
      <c r="T592" s="316">
        <f t="shared" si="335"/>
        <v>0</v>
      </c>
      <c r="U592" s="298"/>
      <c r="V592" s="298"/>
      <c r="W592" s="298"/>
      <c r="X592" s="298">
        <v>2</v>
      </c>
      <c r="Y592" s="298"/>
      <c r="Z592" s="298"/>
      <c r="AA592" s="298"/>
      <c r="AB592" s="298"/>
      <c r="AC592" s="298"/>
      <c r="AD592" s="298"/>
      <c r="AE592" s="298"/>
      <c r="AF592" s="298"/>
      <c r="AG592" s="298"/>
      <c r="AH592" s="298"/>
      <c r="AI592" s="316">
        <f t="shared" si="336"/>
        <v>2</v>
      </c>
      <c r="AJ592" s="316"/>
      <c r="AK592" s="298"/>
      <c r="AL592" s="297">
        <f t="shared" si="337"/>
        <v>2</v>
      </c>
      <c r="AM592" s="332"/>
      <c r="AN592" s="332"/>
      <c r="AO592" s="332"/>
      <c r="AP592" s="332">
        <f t="shared" si="340"/>
        <v>2</v>
      </c>
    </row>
    <row r="593" ht="14" customHeight="1" spans="1:42">
      <c r="A593" s="339"/>
      <c r="B593" s="296"/>
      <c r="C593" s="126" t="s">
        <v>1066</v>
      </c>
      <c r="D593" s="297">
        <f t="shared" si="339"/>
        <v>0</v>
      </c>
      <c r="E593" s="298"/>
      <c r="F593" s="298"/>
      <c r="G593" s="298"/>
      <c r="H593" s="298"/>
      <c r="I593" s="298"/>
      <c r="J593" s="298"/>
      <c r="K593" s="298"/>
      <c r="L593" s="298"/>
      <c r="M593" s="298"/>
      <c r="N593" s="298"/>
      <c r="O593" s="298"/>
      <c r="P593" s="298"/>
      <c r="Q593" s="316">
        <f t="shared" si="334"/>
        <v>0</v>
      </c>
      <c r="R593" s="298"/>
      <c r="S593" s="298"/>
      <c r="T593" s="316">
        <f t="shared" si="335"/>
        <v>0</v>
      </c>
      <c r="U593" s="298"/>
      <c r="V593" s="298"/>
      <c r="W593" s="298"/>
      <c r="X593" s="298"/>
      <c r="Y593" s="298"/>
      <c r="Z593" s="298"/>
      <c r="AA593" s="298"/>
      <c r="AB593" s="298"/>
      <c r="AC593" s="298"/>
      <c r="AD593" s="298"/>
      <c r="AE593" s="298"/>
      <c r="AF593" s="298"/>
      <c r="AG593" s="298"/>
      <c r="AH593" s="298"/>
      <c r="AI593" s="316">
        <f t="shared" si="336"/>
        <v>0</v>
      </c>
      <c r="AJ593" s="316"/>
      <c r="AK593" s="298"/>
      <c r="AL593" s="297">
        <f t="shared" si="337"/>
        <v>0</v>
      </c>
      <c r="AM593" s="332"/>
      <c r="AN593" s="332"/>
      <c r="AO593" s="332"/>
      <c r="AP593" s="332">
        <f t="shared" si="340"/>
        <v>0</v>
      </c>
    </row>
    <row r="594" ht="14" customHeight="1" spans="1:42">
      <c r="A594" s="339"/>
      <c r="B594" s="296"/>
      <c r="C594" s="126" t="s">
        <v>1067</v>
      </c>
      <c r="D594" s="297">
        <f t="shared" si="339"/>
        <v>0</v>
      </c>
      <c r="E594" s="298"/>
      <c r="F594" s="298"/>
      <c r="G594" s="298"/>
      <c r="H594" s="298"/>
      <c r="I594" s="298"/>
      <c r="J594" s="298"/>
      <c r="K594" s="298"/>
      <c r="L594" s="298"/>
      <c r="M594" s="298"/>
      <c r="N594" s="298"/>
      <c r="O594" s="298"/>
      <c r="P594" s="298"/>
      <c r="Q594" s="316">
        <f t="shared" si="334"/>
        <v>0</v>
      </c>
      <c r="R594" s="298"/>
      <c r="S594" s="298"/>
      <c r="T594" s="316">
        <f t="shared" si="335"/>
        <v>0</v>
      </c>
      <c r="U594" s="298"/>
      <c r="V594" s="298"/>
      <c r="W594" s="298"/>
      <c r="X594" s="298"/>
      <c r="Y594" s="298"/>
      <c r="Z594" s="298"/>
      <c r="AA594" s="298"/>
      <c r="AB594" s="298"/>
      <c r="AC594" s="298"/>
      <c r="AD594" s="298"/>
      <c r="AE594" s="298"/>
      <c r="AF594" s="298"/>
      <c r="AG594" s="298"/>
      <c r="AH594" s="298"/>
      <c r="AI594" s="316">
        <f t="shared" si="336"/>
        <v>0</v>
      </c>
      <c r="AJ594" s="316"/>
      <c r="AK594" s="298"/>
      <c r="AL594" s="297">
        <f t="shared" si="337"/>
        <v>0</v>
      </c>
      <c r="AM594" s="332"/>
      <c r="AN594" s="332"/>
      <c r="AO594" s="332"/>
      <c r="AP594" s="332">
        <f t="shared" si="340"/>
        <v>0</v>
      </c>
    </row>
    <row r="595" ht="14" customHeight="1" spans="1:42">
      <c r="A595" s="339"/>
      <c r="B595" s="296"/>
      <c r="C595" s="126" t="s">
        <v>1068</v>
      </c>
      <c r="D595" s="297">
        <f>D596+D603</f>
        <v>4510.88</v>
      </c>
      <c r="E595" s="297">
        <f t="shared" ref="E595:AP595" si="341">E596+E603</f>
        <v>0</v>
      </c>
      <c r="F595" s="297">
        <f t="shared" si="341"/>
        <v>0</v>
      </c>
      <c r="G595" s="297">
        <f t="shared" si="341"/>
        <v>0</v>
      </c>
      <c r="H595" s="297">
        <f t="shared" si="341"/>
        <v>0</v>
      </c>
      <c r="I595" s="297">
        <f t="shared" si="341"/>
        <v>0</v>
      </c>
      <c r="J595" s="297">
        <f t="shared" si="341"/>
        <v>0</v>
      </c>
      <c r="K595" s="297">
        <f t="shared" si="341"/>
        <v>0</v>
      </c>
      <c r="L595" s="297">
        <f t="shared" si="341"/>
        <v>0</v>
      </c>
      <c r="M595" s="297">
        <f t="shared" si="341"/>
        <v>0</v>
      </c>
      <c r="N595" s="297">
        <f t="shared" si="341"/>
        <v>0</v>
      </c>
      <c r="O595" s="297">
        <f t="shared" si="341"/>
        <v>0</v>
      </c>
      <c r="P595" s="297">
        <f t="shared" si="341"/>
        <v>2611.64</v>
      </c>
      <c r="Q595" s="297">
        <f t="shared" si="341"/>
        <v>2611.64</v>
      </c>
      <c r="R595" s="297">
        <f t="shared" si="341"/>
        <v>0</v>
      </c>
      <c r="S595" s="297">
        <f t="shared" si="341"/>
        <v>0</v>
      </c>
      <c r="T595" s="297">
        <f t="shared" si="341"/>
        <v>0</v>
      </c>
      <c r="U595" s="297">
        <f t="shared" si="341"/>
        <v>0</v>
      </c>
      <c r="V595" s="297">
        <f t="shared" si="341"/>
        <v>0</v>
      </c>
      <c r="W595" s="297">
        <f t="shared" si="341"/>
        <v>0</v>
      </c>
      <c r="X595" s="297">
        <f t="shared" si="341"/>
        <v>0</v>
      </c>
      <c r="Y595" s="297">
        <f t="shared" si="341"/>
        <v>0</v>
      </c>
      <c r="Z595" s="297">
        <f t="shared" si="341"/>
        <v>0</v>
      </c>
      <c r="AA595" s="297">
        <f t="shared" si="341"/>
        <v>0</v>
      </c>
      <c r="AB595" s="297">
        <f t="shared" si="341"/>
        <v>0</v>
      </c>
      <c r="AC595" s="297">
        <f t="shared" si="341"/>
        <v>0</v>
      </c>
      <c r="AD595" s="297">
        <f t="shared" si="341"/>
        <v>0</v>
      </c>
      <c r="AE595" s="297">
        <f t="shared" si="341"/>
        <v>1899.24</v>
      </c>
      <c r="AF595" s="297">
        <f t="shared" si="341"/>
        <v>0</v>
      </c>
      <c r="AG595" s="297">
        <f t="shared" si="341"/>
        <v>0</v>
      </c>
      <c r="AH595" s="297">
        <f t="shared" si="341"/>
        <v>0</v>
      </c>
      <c r="AI595" s="297">
        <f t="shared" si="341"/>
        <v>1899.24</v>
      </c>
      <c r="AJ595" s="297">
        <f t="shared" si="341"/>
        <v>0</v>
      </c>
      <c r="AK595" s="297">
        <f t="shared" si="341"/>
        <v>0</v>
      </c>
      <c r="AL595" s="297">
        <f t="shared" si="341"/>
        <v>4510.88</v>
      </c>
      <c r="AM595" s="297">
        <f t="shared" si="341"/>
        <v>8</v>
      </c>
      <c r="AN595" s="297">
        <f t="shared" si="341"/>
        <v>785.92</v>
      </c>
      <c r="AO595" s="297">
        <f t="shared" si="341"/>
        <v>3270</v>
      </c>
      <c r="AP595" s="297">
        <f t="shared" si="341"/>
        <v>8574.8</v>
      </c>
    </row>
    <row r="596" ht="14" customHeight="1" spans="1:42">
      <c r="A596" s="339"/>
      <c r="B596" s="296"/>
      <c r="C596" s="126" t="s">
        <v>1069</v>
      </c>
      <c r="D596" s="297">
        <f>SUM(D597:D602)</f>
        <v>1899.24</v>
      </c>
      <c r="E596" s="297">
        <f t="shared" ref="E596:AP596" si="342">SUM(E597:E602)</f>
        <v>0</v>
      </c>
      <c r="F596" s="297">
        <f t="shared" si="342"/>
        <v>0</v>
      </c>
      <c r="G596" s="297">
        <f t="shared" si="342"/>
        <v>0</v>
      </c>
      <c r="H596" s="297">
        <f t="shared" si="342"/>
        <v>0</v>
      </c>
      <c r="I596" s="297">
        <f t="shared" si="342"/>
        <v>0</v>
      </c>
      <c r="J596" s="297">
        <f t="shared" si="342"/>
        <v>0</v>
      </c>
      <c r="K596" s="297">
        <f t="shared" si="342"/>
        <v>0</v>
      </c>
      <c r="L596" s="297">
        <f t="shared" si="342"/>
        <v>0</v>
      </c>
      <c r="M596" s="297">
        <f t="shared" si="342"/>
        <v>0</v>
      </c>
      <c r="N596" s="297">
        <f t="shared" si="342"/>
        <v>0</v>
      </c>
      <c r="O596" s="297">
        <f t="shared" si="342"/>
        <v>0</v>
      </c>
      <c r="P596" s="297">
        <f t="shared" si="342"/>
        <v>0</v>
      </c>
      <c r="Q596" s="297">
        <f t="shared" si="342"/>
        <v>0</v>
      </c>
      <c r="R596" s="297">
        <f t="shared" si="342"/>
        <v>0</v>
      </c>
      <c r="S596" s="297">
        <f t="shared" si="342"/>
        <v>0</v>
      </c>
      <c r="T596" s="297">
        <f t="shared" si="342"/>
        <v>0</v>
      </c>
      <c r="U596" s="297">
        <f t="shared" si="342"/>
        <v>0</v>
      </c>
      <c r="V596" s="297">
        <f t="shared" si="342"/>
        <v>0</v>
      </c>
      <c r="W596" s="297">
        <f t="shared" si="342"/>
        <v>0</v>
      </c>
      <c r="X596" s="297">
        <f t="shared" si="342"/>
        <v>0</v>
      </c>
      <c r="Y596" s="297">
        <f t="shared" si="342"/>
        <v>0</v>
      </c>
      <c r="Z596" s="297">
        <f t="shared" si="342"/>
        <v>0</v>
      </c>
      <c r="AA596" s="297">
        <f t="shared" si="342"/>
        <v>0</v>
      </c>
      <c r="AB596" s="297">
        <f t="shared" si="342"/>
        <v>0</v>
      </c>
      <c r="AC596" s="297">
        <f t="shared" si="342"/>
        <v>0</v>
      </c>
      <c r="AD596" s="297">
        <f t="shared" si="342"/>
        <v>0</v>
      </c>
      <c r="AE596" s="297">
        <f t="shared" si="342"/>
        <v>1899.24</v>
      </c>
      <c r="AF596" s="297">
        <f t="shared" si="342"/>
        <v>0</v>
      </c>
      <c r="AG596" s="297">
        <f t="shared" si="342"/>
        <v>0</v>
      </c>
      <c r="AH596" s="297">
        <f t="shared" si="342"/>
        <v>0</v>
      </c>
      <c r="AI596" s="297">
        <f t="shared" si="342"/>
        <v>1899.24</v>
      </c>
      <c r="AJ596" s="297">
        <f t="shared" si="342"/>
        <v>0</v>
      </c>
      <c r="AK596" s="297">
        <f t="shared" si="342"/>
        <v>0</v>
      </c>
      <c r="AL596" s="297">
        <f t="shared" si="342"/>
        <v>1899.24</v>
      </c>
      <c r="AM596" s="297">
        <f t="shared" si="342"/>
        <v>8</v>
      </c>
      <c r="AN596" s="297">
        <f t="shared" si="342"/>
        <v>785.92</v>
      </c>
      <c r="AO596" s="297">
        <f t="shared" si="342"/>
        <v>3270</v>
      </c>
      <c r="AP596" s="297">
        <f t="shared" si="342"/>
        <v>5963.16</v>
      </c>
    </row>
    <row r="597" ht="14" customHeight="1" spans="1:42">
      <c r="A597" s="339"/>
      <c r="B597" s="296"/>
      <c r="C597" s="126" t="s">
        <v>1070</v>
      </c>
      <c r="D597" s="297">
        <f t="shared" ref="D597:D602" si="343">Q597+T597+AI597+AJ597+AK597</f>
        <v>0</v>
      </c>
      <c r="E597" s="298"/>
      <c r="F597" s="298"/>
      <c r="G597" s="298"/>
      <c r="H597" s="298"/>
      <c r="I597" s="298"/>
      <c r="J597" s="298"/>
      <c r="K597" s="298"/>
      <c r="L597" s="298"/>
      <c r="M597" s="298"/>
      <c r="N597" s="298"/>
      <c r="O597" s="298"/>
      <c r="P597" s="298"/>
      <c r="Q597" s="316">
        <f t="shared" si="334"/>
        <v>0</v>
      </c>
      <c r="R597" s="298"/>
      <c r="S597" s="298"/>
      <c r="T597" s="316">
        <f t="shared" si="335"/>
        <v>0</v>
      </c>
      <c r="U597" s="298"/>
      <c r="V597" s="298"/>
      <c r="W597" s="298"/>
      <c r="X597" s="298"/>
      <c r="Y597" s="298"/>
      <c r="Z597" s="298"/>
      <c r="AA597" s="298"/>
      <c r="AB597" s="298"/>
      <c r="AC597" s="298"/>
      <c r="AD597" s="298"/>
      <c r="AE597" s="298"/>
      <c r="AF597" s="298"/>
      <c r="AG597" s="298"/>
      <c r="AH597" s="298"/>
      <c r="AI597" s="316">
        <f t="shared" si="336"/>
        <v>0</v>
      </c>
      <c r="AJ597" s="316"/>
      <c r="AK597" s="298"/>
      <c r="AL597" s="297">
        <f t="shared" si="337"/>
        <v>0</v>
      </c>
      <c r="AM597" s="332"/>
      <c r="AN597" s="332"/>
      <c r="AO597" s="332"/>
      <c r="AP597" s="332">
        <f t="shared" si="340"/>
        <v>0</v>
      </c>
    </row>
    <row r="598" ht="14" customHeight="1" spans="1:42">
      <c r="A598" s="339"/>
      <c r="B598" s="296"/>
      <c r="C598" s="126" t="s">
        <v>1071</v>
      </c>
      <c r="D598" s="297">
        <f t="shared" si="343"/>
        <v>0</v>
      </c>
      <c r="E598" s="298"/>
      <c r="F598" s="298"/>
      <c r="G598" s="298"/>
      <c r="H598" s="298"/>
      <c r="I598" s="298"/>
      <c r="J598" s="298"/>
      <c r="K598" s="298"/>
      <c r="L598" s="298"/>
      <c r="M598" s="298"/>
      <c r="N598" s="298"/>
      <c r="O598" s="298"/>
      <c r="P598" s="298"/>
      <c r="Q598" s="316">
        <f t="shared" si="334"/>
        <v>0</v>
      </c>
      <c r="R598" s="298"/>
      <c r="S598" s="298"/>
      <c r="T598" s="316">
        <f t="shared" si="335"/>
        <v>0</v>
      </c>
      <c r="U598" s="298"/>
      <c r="V598" s="298"/>
      <c r="W598" s="298"/>
      <c r="X598" s="298"/>
      <c r="Y598" s="298"/>
      <c r="Z598" s="298"/>
      <c r="AA598" s="298"/>
      <c r="AB598" s="298"/>
      <c r="AC598" s="298"/>
      <c r="AD598" s="298"/>
      <c r="AE598" s="298"/>
      <c r="AF598" s="298"/>
      <c r="AG598" s="298"/>
      <c r="AH598" s="298"/>
      <c r="AI598" s="316">
        <f t="shared" si="336"/>
        <v>0</v>
      </c>
      <c r="AJ598" s="316"/>
      <c r="AK598" s="298"/>
      <c r="AL598" s="297">
        <f t="shared" si="337"/>
        <v>0</v>
      </c>
      <c r="AM598" s="332"/>
      <c r="AN598" s="332"/>
      <c r="AO598" s="332"/>
      <c r="AP598" s="332">
        <f t="shared" si="340"/>
        <v>0</v>
      </c>
    </row>
    <row r="599" ht="14" customHeight="1" spans="1:42">
      <c r="A599" s="339"/>
      <c r="B599" s="296"/>
      <c r="C599" s="126" t="s">
        <v>1072</v>
      </c>
      <c r="D599" s="297">
        <f t="shared" si="343"/>
        <v>420.91</v>
      </c>
      <c r="E599" s="298"/>
      <c r="F599" s="298"/>
      <c r="G599" s="298"/>
      <c r="H599" s="298"/>
      <c r="I599" s="298"/>
      <c r="J599" s="298"/>
      <c r="K599" s="298"/>
      <c r="L599" s="298"/>
      <c r="M599" s="298"/>
      <c r="N599" s="298"/>
      <c r="O599" s="298"/>
      <c r="P599" s="298"/>
      <c r="Q599" s="316">
        <f t="shared" si="334"/>
        <v>0</v>
      </c>
      <c r="R599" s="298"/>
      <c r="S599" s="298"/>
      <c r="T599" s="316">
        <f t="shared" si="335"/>
        <v>0</v>
      </c>
      <c r="U599" s="298"/>
      <c r="V599" s="298"/>
      <c r="W599" s="298"/>
      <c r="X599" s="298"/>
      <c r="Y599" s="298"/>
      <c r="Z599" s="298"/>
      <c r="AA599" s="298"/>
      <c r="AB599" s="298"/>
      <c r="AC599" s="298"/>
      <c r="AD599" s="298"/>
      <c r="AE599" s="298">
        <v>420.91</v>
      </c>
      <c r="AF599" s="298"/>
      <c r="AG599" s="298"/>
      <c r="AH599" s="298"/>
      <c r="AI599" s="316">
        <f t="shared" si="336"/>
        <v>420.91</v>
      </c>
      <c r="AJ599" s="316"/>
      <c r="AK599" s="298"/>
      <c r="AL599" s="297">
        <f t="shared" si="337"/>
        <v>420.91</v>
      </c>
      <c r="AM599" s="332"/>
      <c r="AN599" s="332">
        <v>785.92</v>
      </c>
      <c r="AO599" s="332">
        <v>3270</v>
      </c>
      <c r="AP599" s="332">
        <f t="shared" si="340"/>
        <v>4476.83</v>
      </c>
    </row>
    <row r="600" ht="14" customHeight="1" spans="1:42">
      <c r="A600" s="339"/>
      <c r="B600" s="296"/>
      <c r="C600" s="126" t="s">
        <v>1073</v>
      </c>
      <c r="D600" s="297">
        <f t="shared" si="343"/>
        <v>0</v>
      </c>
      <c r="E600" s="298"/>
      <c r="F600" s="298"/>
      <c r="G600" s="298"/>
      <c r="H600" s="298"/>
      <c r="I600" s="298"/>
      <c r="J600" s="298"/>
      <c r="K600" s="298"/>
      <c r="L600" s="298"/>
      <c r="M600" s="298"/>
      <c r="N600" s="298"/>
      <c r="O600" s="298"/>
      <c r="P600" s="298"/>
      <c r="Q600" s="316">
        <f t="shared" si="334"/>
        <v>0</v>
      </c>
      <c r="R600" s="298"/>
      <c r="S600" s="298"/>
      <c r="T600" s="316">
        <f t="shared" si="335"/>
        <v>0</v>
      </c>
      <c r="U600" s="298"/>
      <c r="V600" s="298"/>
      <c r="W600" s="298"/>
      <c r="X600" s="298"/>
      <c r="Y600" s="298"/>
      <c r="Z600" s="298"/>
      <c r="AA600" s="298"/>
      <c r="AB600" s="298"/>
      <c r="AC600" s="298"/>
      <c r="AD600" s="298"/>
      <c r="AE600" s="298"/>
      <c r="AF600" s="298"/>
      <c r="AG600" s="298"/>
      <c r="AH600" s="298"/>
      <c r="AI600" s="316">
        <f t="shared" si="336"/>
        <v>0</v>
      </c>
      <c r="AJ600" s="316"/>
      <c r="AK600" s="298"/>
      <c r="AL600" s="297">
        <f t="shared" si="337"/>
        <v>0</v>
      </c>
      <c r="AM600" s="332"/>
      <c r="AN600" s="332"/>
      <c r="AO600" s="332"/>
      <c r="AP600" s="332">
        <f t="shared" si="340"/>
        <v>0</v>
      </c>
    </row>
    <row r="601" ht="14" customHeight="1" spans="1:42">
      <c r="A601" s="339"/>
      <c r="B601" s="296"/>
      <c r="C601" s="126" t="s">
        <v>1074</v>
      </c>
      <c r="D601" s="297">
        <f t="shared" si="343"/>
        <v>0</v>
      </c>
      <c r="E601" s="298"/>
      <c r="F601" s="298"/>
      <c r="G601" s="298"/>
      <c r="H601" s="298"/>
      <c r="I601" s="298"/>
      <c r="J601" s="298"/>
      <c r="K601" s="298"/>
      <c r="L601" s="298"/>
      <c r="M601" s="298"/>
      <c r="N601" s="298"/>
      <c r="O601" s="298"/>
      <c r="P601" s="298"/>
      <c r="Q601" s="316">
        <f t="shared" si="334"/>
        <v>0</v>
      </c>
      <c r="R601" s="298"/>
      <c r="S601" s="298"/>
      <c r="T601" s="316">
        <f t="shared" si="335"/>
        <v>0</v>
      </c>
      <c r="U601" s="298"/>
      <c r="V601" s="298"/>
      <c r="W601" s="298"/>
      <c r="X601" s="298"/>
      <c r="Y601" s="298"/>
      <c r="Z601" s="298"/>
      <c r="AA601" s="298"/>
      <c r="AB601" s="298"/>
      <c r="AC601" s="298"/>
      <c r="AD601" s="298"/>
      <c r="AE601" s="298"/>
      <c r="AF601" s="298"/>
      <c r="AG601" s="298"/>
      <c r="AH601" s="298"/>
      <c r="AI601" s="316">
        <f t="shared" si="336"/>
        <v>0</v>
      </c>
      <c r="AJ601" s="316"/>
      <c r="AK601" s="298"/>
      <c r="AL601" s="297">
        <f t="shared" si="337"/>
        <v>0</v>
      </c>
      <c r="AM601" s="332"/>
      <c r="AN601" s="332"/>
      <c r="AO601" s="332"/>
      <c r="AP601" s="332">
        <f t="shared" si="340"/>
        <v>0</v>
      </c>
    </row>
    <row r="602" ht="14" customHeight="1" spans="1:42">
      <c r="A602" s="339"/>
      <c r="B602" s="296"/>
      <c r="C602" s="126" t="s">
        <v>1075</v>
      </c>
      <c r="D602" s="297">
        <f t="shared" si="343"/>
        <v>1478.33</v>
      </c>
      <c r="E602" s="298"/>
      <c r="F602" s="298"/>
      <c r="G602" s="298"/>
      <c r="H602" s="298"/>
      <c r="I602" s="298"/>
      <c r="J602" s="298"/>
      <c r="K602" s="298"/>
      <c r="L602" s="298"/>
      <c r="M602" s="298"/>
      <c r="N602" s="298"/>
      <c r="O602" s="298"/>
      <c r="P602" s="298"/>
      <c r="Q602" s="316">
        <f t="shared" si="334"/>
        <v>0</v>
      </c>
      <c r="R602" s="298"/>
      <c r="S602" s="298"/>
      <c r="T602" s="316">
        <f t="shared" si="335"/>
        <v>0</v>
      </c>
      <c r="U602" s="298"/>
      <c r="V602" s="298"/>
      <c r="W602" s="298"/>
      <c r="X602" s="298"/>
      <c r="Y602" s="298"/>
      <c r="Z602" s="298"/>
      <c r="AA602" s="298"/>
      <c r="AB602" s="298"/>
      <c r="AC602" s="298"/>
      <c r="AD602" s="298"/>
      <c r="AE602" s="298">
        <v>1478.33</v>
      </c>
      <c r="AF602" s="298"/>
      <c r="AG602" s="298"/>
      <c r="AH602" s="298"/>
      <c r="AI602" s="316">
        <f t="shared" si="336"/>
        <v>1478.33</v>
      </c>
      <c r="AJ602" s="316"/>
      <c r="AK602" s="298"/>
      <c r="AL602" s="297">
        <f t="shared" si="337"/>
        <v>1478.33</v>
      </c>
      <c r="AM602" s="332">
        <v>8</v>
      </c>
      <c r="AN602" s="332"/>
      <c r="AO602" s="332"/>
      <c r="AP602" s="332">
        <f t="shared" si="340"/>
        <v>1486.33</v>
      </c>
    </row>
    <row r="603" ht="14" customHeight="1" spans="1:42">
      <c r="A603" s="339"/>
      <c r="B603" s="296"/>
      <c r="C603" s="349" t="s">
        <v>1076</v>
      </c>
      <c r="D603" s="297">
        <f>SUM(D604)</f>
        <v>2611.64</v>
      </c>
      <c r="E603" s="297">
        <f t="shared" ref="E603:AP603" si="344">SUM(E604)</f>
        <v>0</v>
      </c>
      <c r="F603" s="297">
        <f t="shared" si="344"/>
        <v>0</v>
      </c>
      <c r="G603" s="297">
        <f t="shared" si="344"/>
        <v>0</v>
      </c>
      <c r="H603" s="297">
        <f t="shared" si="344"/>
        <v>0</v>
      </c>
      <c r="I603" s="297">
        <f t="shared" si="344"/>
        <v>0</v>
      </c>
      <c r="J603" s="297">
        <f t="shared" si="344"/>
        <v>0</v>
      </c>
      <c r="K603" s="297">
        <f t="shared" si="344"/>
        <v>0</v>
      </c>
      <c r="L603" s="297">
        <f t="shared" si="344"/>
        <v>0</v>
      </c>
      <c r="M603" s="297">
        <f t="shared" si="344"/>
        <v>0</v>
      </c>
      <c r="N603" s="297">
        <f t="shared" si="344"/>
        <v>0</v>
      </c>
      <c r="O603" s="297">
        <f t="shared" si="344"/>
        <v>0</v>
      </c>
      <c r="P603" s="297">
        <f t="shared" si="344"/>
        <v>2611.64</v>
      </c>
      <c r="Q603" s="297">
        <f t="shared" si="344"/>
        <v>2611.64</v>
      </c>
      <c r="R603" s="297">
        <f t="shared" si="344"/>
        <v>0</v>
      </c>
      <c r="S603" s="297">
        <f t="shared" si="344"/>
        <v>0</v>
      </c>
      <c r="T603" s="297">
        <f t="shared" si="344"/>
        <v>0</v>
      </c>
      <c r="U603" s="297">
        <f t="shared" si="344"/>
        <v>0</v>
      </c>
      <c r="V603" s="297">
        <f t="shared" si="344"/>
        <v>0</v>
      </c>
      <c r="W603" s="297">
        <f t="shared" si="344"/>
        <v>0</v>
      </c>
      <c r="X603" s="297">
        <f t="shared" si="344"/>
        <v>0</v>
      </c>
      <c r="Y603" s="297">
        <f t="shared" si="344"/>
        <v>0</v>
      </c>
      <c r="Z603" s="297">
        <f t="shared" si="344"/>
        <v>0</v>
      </c>
      <c r="AA603" s="297">
        <f t="shared" si="344"/>
        <v>0</v>
      </c>
      <c r="AB603" s="297">
        <f t="shared" si="344"/>
        <v>0</v>
      </c>
      <c r="AC603" s="297">
        <f t="shared" si="344"/>
        <v>0</v>
      </c>
      <c r="AD603" s="297">
        <f t="shared" si="344"/>
        <v>0</v>
      </c>
      <c r="AE603" s="297">
        <f t="shared" si="344"/>
        <v>0</v>
      </c>
      <c r="AF603" s="297">
        <f t="shared" si="344"/>
        <v>0</v>
      </c>
      <c r="AG603" s="297">
        <f t="shared" si="344"/>
        <v>0</v>
      </c>
      <c r="AH603" s="297">
        <f t="shared" si="344"/>
        <v>0</v>
      </c>
      <c r="AI603" s="297">
        <f t="shared" si="344"/>
        <v>0</v>
      </c>
      <c r="AJ603" s="297">
        <f t="shared" si="344"/>
        <v>0</v>
      </c>
      <c r="AK603" s="297">
        <f t="shared" si="344"/>
        <v>0</v>
      </c>
      <c r="AL603" s="297">
        <f t="shared" si="344"/>
        <v>2611.64</v>
      </c>
      <c r="AM603" s="297">
        <f t="shared" si="344"/>
        <v>0</v>
      </c>
      <c r="AN603" s="297">
        <f t="shared" si="344"/>
        <v>0</v>
      </c>
      <c r="AO603" s="297">
        <f t="shared" si="344"/>
        <v>0</v>
      </c>
      <c r="AP603" s="297">
        <f t="shared" si="344"/>
        <v>2611.64</v>
      </c>
    </row>
    <row r="604" ht="14" customHeight="1" spans="1:42">
      <c r="A604" s="339"/>
      <c r="B604" s="296"/>
      <c r="C604" s="349" t="s">
        <v>1077</v>
      </c>
      <c r="D604" s="297">
        <f t="shared" ref="D604:D608" si="345">Q604+T604+AI604+AJ604+AK604</f>
        <v>2611.64</v>
      </c>
      <c r="E604" s="298"/>
      <c r="F604" s="298"/>
      <c r="G604" s="298"/>
      <c r="H604" s="298"/>
      <c r="I604" s="298"/>
      <c r="J604" s="298"/>
      <c r="K604" s="298"/>
      <c r="L604" s="298"/>
      <c r="M604" s="298"/>
      <c r="N604" s="298"/>
      <c r="O604" s="298"/>
      <c r="P604" s="298">
        <v>2611.64</v>
      </c>
      <c r="Q604" s="316">
        <f t="shared" si="334"/>
        <v>2611.64</v>
      </c>
      <c r="R604" s="298"/>
      <c r="S604" s="298"/>
      <c r="T604" s="316">
        <f t="shared" si="335"/>
        <v>0</v>
      </c>
      <c r="U604" s="298"/>
      <c r="V604" s="298"/>
      <c r="W604" s="298"/>
      <c r="X604" s="298"/>
      <c r="Y604" s="298"/>
      <c r="Z604" s="298"/>
      <c r="AA604" s="298"/>
      <c r="AB604" s="298"/>
      <c r="AC604" s="298"/>
      <c r="AD604" s="298"/>
      <c r="AE604" s="298"/>
      <c r="AF604" s="298"/>
      <c r="AG604" s="298"/>
      <c r="AH604" s="298"/>
      <c r="AI604" s="316">
        <f t="shared" si="336"/>
        <v>0</v>
      </c>
      <c r="AJ604" s="316"/>
      <c r="AK604" s="298"/>
      <c r="AL604" s="297">
        <f t="shared" si="337"/>
        <v>2611.64</v>
      </c>
      <c r="AM604" s="332"/>
      <c r="AN604" s="332"/>
      <c r="AO604" s="332"/>
      <c r="AP604" s="332">
        <f t="shared" si="340"/>
        <v>2611.64</v>
      </c>
    </row>
    <row r="605" ht="14" customHeight="1" spans="1:42">
      <c r="A605" s="339"/>
      <c r="B605" s="296"/>
      <c r="C605" s="126" t="s">
        <v>1078</v>
      </c>
      <c r="D605" s="297">
        <f>D606+D609+D612</f>
        <v>245.28</v>
      </c>
      <c r="E605" s="297">
        <f t="shared" ref="E605:AP605" si="346">E606+E609+E612</f>
        <v>100.09</v>
      </c>
      <c r="F605" s="297">
        <f t="shared" si="346"/>
        <v>0</v>
      </c>
      <c r="G605" s="297">
        <f t="shared" si="346"/>
        <v>22.66</v>
      </c>
      <c r="H605" s="297">
        <f t="shared" si="346"/>
        <v>0</v>
      </c>
      <c r="I605" s="297">
        <f t="shared" si="346"/>
        <v>7.09</v>
      </c>
      <c r="J605" s="297">
        <f t="shared" si="346"/>
        <v>0</v>
      </c>
      <c r="K605" s="297">
        <f t="shared" si="346"/>
        <v>0.33</v>
      </c>
      <c r="L605" s="297">
        <f t="shared" si="346"/>
        <v>0</v>
      </c>
      <c r="M605" s="297">
        <f t="shared" si="346"/>
        <v>2.25</v>
      </c>
      <c r="N605" s="297">
        <f t="shared" si="346"/>
        <v>0</v>
      </c>
      <c r="O605" s="297">
        <f t="shared" si="346"/>
        <v>0</v>
      </c>
      <c r="P605" s="297">
        <f t="shared" si="346"/>
        <v>0</v>
      </c>
      <c r="Q605" s="297">
        <f t="shared" si="346"/>
        <v>132.42</v>
      </c>
      <c r="R605" s="297">
        <f t="shared" si="346"/>
        <v>13.68</v>
      </c>
      <c r="S605" s="297">
        <f t="shared" si="346"/>
        <v>3</v>
      </c>
      <c r="T605" s="297">
        <f t="shared" si="346"/>
        <v>16.68</v>
      </c>
      <c r="U605" s="297">
        <f t="shared" si="346"/>
        <v>0</v>
      </c>
      <c r="V605" s="297">
        <f t="shared" si="346"/>
        <v>96.18</v>
      </c>
      <c r="W605" s="297">
        <f t="shared" si="346"/>
        <v>0</v>
      </c>
      <c r="X605" s="297">
        <f t="shared" si="346"/>
        <v>0</v>
      </c>
      <c r="Y605" s="297">
        <f t="shared" si="346"/>
        <v>0</v>
      </c>
      <c r="Z605" s="297">
        <f t="shared" si="346"/>
        <v>0</v>
      </c>
      <c r="AA605" s="297">
        <f t="shared" si="346"/>
        <v>0</v>
      </c>
      <c r="AB605" s="297">
        <f t="shared" si="346"/>
        <v>0</v>
      </c>
      <c r="AC605" s="297">
        <f t="shared" si="346"/>
        <v>0</v>
      </c>
      <c r="AD605" s="297">
        <f t="shared" si="346"/>
        <v>0</v>
      </c>
      <c r="AE605" s="297">
        <f t="shared" si="346"/>
        <v>0</v>
      </c>
      <c r="AF605" s="297">
        <f t="shared" si="346"/>
        <v>0</v>
      </c>
      <c r="AG605" s="297">
        <f t="shared" si="346"/>
        <v>0</v>
      </c>
      <c r="AH605" s="297">
        <f t="shared" si="346"/>
        <v>0</v>
      </c>
      <c r="AI605" s="297">
        <f t="shared" si="346"/>
        <v>96.18</v>
      </c>
      <c r="AJ605" s="297">
        <f t="shared" si="346"/>
        <v>0</v>
      </c>
      <c r="AK605" s="297">
        <f t="shared" si="346"/>
        <v>0</v>
      </c>
      <c r="AL605" s="297">
        <f t="shared" si="346"/>
        <v>245.28</v>
      </c>
      <c r="AM605" s="297">
        <f t="shared" si="346"/>
        <v>5</v>
      </c>
      <c r="AN605" s="297">
        <f t="shared" si="346"/>
        <v>0</v>
      </c>
      <c r="AO605" s="297">
        <f t="shared" si="346"/>
        <v>61.6</v>
      </c>
      <c r="AP605" s="297">
        <f t="shared" si="346"/>
        <v>311.88</v>
      </c>
    </row>
    <row r="606" ht="14" customHeight="1" spans="1:42">
      <c r="A606" s="339"/>
      <c r="B606" s="296"/>
      <c r="C606" s="126" t="s">
        <v>1079</v>
      </c>
      <c r="D606" s="297">
        <f>SUM(D607:D608)</f>
        <v>245.28</v>
      </c>
      <c r="E606" s="297">
        <f t="shared" ref="E606:AP606" si="347">SUM(E607:E608)</f>
        <v>100.09</v>
      </c>
      <c r="F606" s="297">
        <f t="shared" si="347"/>
        <v>0</v>
      </c>
      <c r="G606" s="297">
        <f t="shared" si="347"/>
        <v>22.66</v>
      </c>
      <c r="H606" s="297">
        <f t="shared" si="347"/>
        <v>0</v>
      </c>
      <c r="I606" s="297">
        <f t="shared" si="347"/>
        <v>7.09</v>
      </c>
      <c r="J606" s="297">
        <f t="shared" si="347"/>
        <v>0</v>
      </c>
      <c r="K606" s="297">
        <f t="shared" si="347"/>
        <v>0.33</v>
      </c>
      <c r="L606" s="297">
        <f t="shared" si="347"/>
        <v>0</v>
      </c>
      <c r="M606" s="297">
        <f t="shared" si="347"/>
        <v>2.25</v>
      </c>
      <c r="N606" s="297">
        <f t="shared" si="347"/>
        <v>0</v>
      </c>
      <c r="O606" s="297">
        <f t="shared" si="347"/>
        <v>0</v>
      </c>
      <c r="P606" s="297">
        <f t="shared" si="347"/>
        <v>0</v>
      </c>
      <c r="Q606" s="297">
        <f t="shared" si="347"/>
        <v>132.42</v>
      </c>
      <c r="R606" s="297">
        <f t="shared" si="347"/>
        <v>13.68</v>
      </c>
      <c r="S606" s="297">
        <f t="shared" si="347"/>
        <v>3</v>
      </c>
      <c r="T606" s="297">
        <f t="shared" si="347"/>
        <v>16.68</v>
      </c>
      <c r="U606" s="297">
        <f t="shared" si="347"/>
        <v>0</v>
      </c>
      <c r="V606" s="297">
        <f t="shared" si="347"/>
        <v>96.18</v>
      </c>
      <c r="W606" s="297">
        <f t="shared" si="347"/>
        <v>0</v>
      </c>
      <c r="X606" s="297">
        <f t="shared" si="347"/>
        <v>0</v>
      </c>
      <c r="Y606" s="297">
        <f t="shared" si="347"/>
        <v>0</v>
      </c>
      <c r="Z606" s="297">
        <f t="shared" si="347"/>
        <v>0</v>
      </c>
      <c r="AA606" s="297">
        <f t="shared" si="347"/>
        <v>0</v>
      </c>
      <c r="AB606" s="297">
        <f t="shared" si="347"/>
        <v>0</v>
      </c>
      <c r="AC606" s="297">
        <f t="shared" si="347"/>
        <v>0</v>
      </c>
      <c r="AD606" s="297">
        <f t="shared" si="347"/>
        <v>0</v>
      </c>
      <c r="AE606" s="297">
        <f t="shared" si="347"/>
        <v>0</v>
      </c>
      <c r="AF606" s="297">
        <f t="shared" si="347"/>
        <v>0</v>
      </c>
      <c r="AG606" s="297">
        <f t="shared" si="347"/>
        <v>0</v>
      </c>
      <c r="AH606" s="297">
        <f t="shared" si="347"/>
        <v>0</v>
      </c>
      <c r="AI606" s="297">
        <f t="shared" si="347"/>
        <v>96.18</v>
      </c>
      <c r="AJ606" s="297">
        <f t="shared" si="347"/>
        <v>0</v>
      </c>
      <c r="AK606" s="297">
        <f t="shared" si="347"/>
        <v>0</v>
      </c>
      <c r="AL606" s="297">
        <f t="shared" si="347"/>
        <v>245.28</v>
      </c>
      <c r="AM606" s="297">
        <f t="shared" si="347"/>
        <v>0</v>
      </c>
      <c r="AN606" s="297">
        <f t="shared" si="347"/>
        <v>0</v>
      </c>
      <c r="AO606" s="297">
        <f t="shared" si="347"/>
        <v>0</v>
      </c>
      <c r="AP606" s="297">
        <f t="shared" si="347"/>
        <v>245.28</v>
      </c>
    </row>
    <row r="607" ht="14" customHeight="1" spans="1:42">
      <c r="A607" s="339"/>
      <c r="B607" s="296"/>
      <c r="C607" s="126" t="s">
        <v>453</v>
      </c>
      <c r="D607" s="297">
        <f t="shared" si="345"/>
        <v>245.28</v>
      </c>
      <c r="E607" s="298">
        <v>100.09</v>
      </c>
      <c r="F607" s="298"/>
      <c r="G607" s="298">
        <v>22.66</v>
      </c>
      <c r="H607" s="298"/>
      <c r="I607" s="298">
        <v>7.09</v>
      </c>
      <c r="J607" s="298"/>
      <c r="K607" s="298">
        <v>0.33</v>
      </c>
      <c r="L607" s="298"/>
      <c r="M607" s="298">
        <v>2.25</v>
      </c>
      <c r="N607" s="298"/>
      <c r="O607" s="298"/>
      <c r="P607" s="298"/>
      <c r="Q607" s="316">
        <f t="shared" si="334"/>
        <v>132.42</v>
      </c>
      <c r="R607" s="298">
        <v>13.68</v>
      </c>
      <c r="S607" s="298">
        <v>3</v>
      </c>
      <c r="T607" s="316">
        <f t="shared" si="335"/>
        <v>16.68</v>
      </c>
      <c r="U607" s="298"/>
      <c r="V607" s="298">
        <v>96.18</v>
      </c>
      <c r="W607" s="298"/>
      <c r="X607" s="298"/>
      <c r="Y607" s="298"/>
      <c r="Z607" s="298"/>
      <c r="AA607" s="298"/>
      <c r="AB607" s="298"/>
      <c r="AC607" s="298"/>
      <c r="AD607" s="298"/>
      <c r="AE607" s="298"/>
      <c r="AF607" s="298"/>
      <c r="AG607" s="298"/>
      <c r="AH607" s="298"/>
      <c r="AI607" s="316">
        <f t="shared" si="336"/>
        <v>96.18</v>
      </c>
      <c r="AJ607" s="316"/>
      <c r="AK607" s="298"/>
      <c r="AL607" s="297">
        <f t="shared" si="337"/>
        <v>245.28</v>
      </c>
      <c r="AM607" s="332"/>
      <c r="AN607" s="332"/>
      <c r="AO607" s="332"/>
      <c r="AP607" s="332">
        <f t="shared" si="340"/>
        <v>245.28</v>
      </c>
    </row>
    <row r="608" ht="14" customHeight="1" spans="1:42">
      <c r="A608" s="339"/>
      <c r="B608" s="296"/>
      <c r="C608" s="126" t="s">
        <v>1080</v>
      </c>
      <c r="D608" s="297">
        <f t="shared" si="345"/>
        <v>0</v>
      </c>
      <c r="E608" s="298"/>
      <c r="F608" s="298"/>
      <c r="G608" s="298"/>
      <c r="H608" s="298"/>
      <c r="I608" s="298"/>
      <c r="J608" s="298"/>
      <c r="K608" s="298"/>
      <c r="L608" s="298"/>
      <c r="M608" s="298"/>
      <c r="N608" s="298"/>
      <c r="O608" s="298"/>
      <c r="P608" s="298"/>
      <c r="Q608" s="316">
        <f t="shared" si="334"/>
        <v>0</v>
      </c>
      <c r="R608" s="298"/>
      <c r="S608" s="298"/>
      <c r="T608" s="316">
        <f t="shared" si="335"/>
        <v>0</v>
      </c>
      <c r="U608" s="298"/>
      <c r="V608" s="298"/>
      <c r="W608" s="298"/>
      <c r="X608" s="298"/>
      <c r="Y608" s="298"/>
      <c r="Z608" s="298"/>
      <c r="AA608" s="298"/>
      <c r="AB608" s="298"/>
      <c r="AC608" s="298"/>
      <c r="AD608" s="298"/>
      <c r="AE608" s="298"/>
      <c r="AF608" s="298"/>
      <c r="AG608" s="298"/>
      <c r="AH608" s="298"/>
      <c r="AI608" s="316">
        <f t="shared" si="336"/>
        <v>0</v>
      </c>
      <c r="AJ608" s="316"/>
      <c r="AK608" s="298"/>
      <c r="AL608" s="297">
        <f t="shared" si="337"/>
        <v>0</v>
      </c>
      <c r="AM608" s="332"/>
      <c r="AN608" s="332"/>
      <c r="AO608" s="332"/>
      <c r="AP608" s="332">
        <f t="shared" si="340"/>
        <v>0</v>
      </c>
    </row>
    <row r="609" ht="14" customHeight="1" spans="1:42">
      <c r="A609" s="339"/>
      <c r="B609" s="296"/>
      <c r="C609" s="126" t="s">
        <v>1081</v>
      </c>
      <c r="D609" s="297">
        <f>SUM(D610:D611)</f>
        <v>0</v>
      </c>
      <c r="E609" s="297">
        <f t="shared" ref="E609:AP609" si="348">SUM(E610:E611)</f>
        <v>0</v>
      </c>
      <c r="F609" s="297">
        <f t="shared" si="348"/>
        <v>0</v>
      </c>
      <c r="G609" s="297">
        <f t="shared" si="348"/>
        <v>0</v>
      </c>
      <c r="H609" s="297">
        <f t="shared" si="348"/>
        <v>0</v>
      </c>
      <c r="I609" s="297">
        <f t="shared" si="348"/>
        <v>0</v>
      </c>
      <c r="J609" s="297">
        <f t="shared" si="348"/>
        <v>0</v>
      </c>
      <c r="K609" s="297">
        <f t="shared" si="348"/>
        <v>0</v>
      </c>
      <c r="L609" s="297">
        <f t="shared" si="348"/>
        <v>0</v>
      </c>
      <c r="M609" s="297">
        <f t="shared" si="348"/>
        <v>0</v>
      </c>
      <c r="N609" s="297">
        <f t="shared" si="348"/>
        <v>0</v>
      </c>
      <c r="O609" s="297">
        <f t="shared" si="348"/>
        <v>0</v>
      </c>
      <c r="P609" s="297">
        <f t="shared" si="348"/>
        <v>0</v>
      </c>
      <c r="Q609" s="297">
        <f t="shared" si="348"/>
        <v>0</v>
      </c>
      <c r="R609" s="297">
        <f t="shared" si="348"/>
        <v>0</v>
      </c>
      <c r="S609" s="297">
        <f t="shared" si="348"/>
        <v>0</v>
      </c>
      <c r="T609" s="297">
        <f t="shared" si="348"/>
        <v>0</v>
      </c>
      <c r="U609" s="297">
        <f t="shared" si="348"/>
        <v>0</v>
      </c>
      <c r="V609" s="297">
        <f t="shared" si="348"/>
        <v>0</v>
      </c>
      <c r="W609" s="297">
        <f t="shared" si="348"/>
        <v>0</v>
      </c>
      <c r="X609" s="297">
        <f t="shared" si="348"/>
        <v>0</v>
      </c>
      <c r="Y609" s="297">
        <f t="shared" si="348"/>
        <v>0</v>
      </c>
      <c r="Z609" s="297">
        <f t="shared" si="348"/>
        <v>0</v>
      </c>
      <c r="AA609" s="297">
        <f t="shared" si="348"/>
        <v>0</v>
      </c>
      <c r="AB609" s="297">
        <f t="shared" si="348"/>
        <v>0</v>
      </c>
      <c r="AC609" s="297">
        <f t="shared" si="348"/>
        <v>0</v>
      </c>
      <c r="AD609" s="297">
        <f t="shared" si="348"/>
        <v>0</v>
      </c>
      <c r="AE609" s="297">
        <f t="shared" si="348"/>
        <v>0</v>
      </c>
      <c r="AF609" s="297">
        <f t="shared" si="348"/>
        <v>0</v>
      </c>
      <c r="AG609" s="297">
        <f t="shared" si="348"/>
        <v>0</v>
      </c>
      <c r="AH609" s="297">
        <f t="shared" si="348"/>
        <v>0</v>
      </c>
      <c r="AI609" s="297">
        <f t="shared" si="348"/>
        <v>0</v>
      </c>
      <c r="AJ609" s="297">
        <f t="shared" si="348"/>
        <v>0</v>
      </c>
      <c r="AK609" s="297">
        <f t="shared" si="348"/>
        <v>0</v>
      </c>
      <c r="AL609" s="297">
        <f t="shared" si="348"/>
        <v>0</v>
      </c>
      <c r="AM609" s="297">
        <f t="shared" si="348"/>
        <v>0</v>
      </c>
      <c r="AN609" s="297">
        <f t="shared" si="348"/>
        <v>0</v>
      </c>
      <c r="AO609" s="297">
        <f t="shared" si="348"/>
        <v>0</v>
      </c>
      <c r="AP609" s="297">
        <f t="shared" si="348"/>
        <v>0</v>
      </c>
    </row>
    <row r="610" ht="14" customHeight="1" spans="1:42">
      <c r="A610" s="339"/>
      <c r="B610" s="296"/>
      <c r="C610" s="126" t="s">
        <v>1082</v>
      </c>
      <c r="D610" s="297">
        <f t="shared" ref="D610:D616" si="349">Q610+T610+AI610+AJ610+AK610</f>
        <v>0</v>
      </c>
      <c r="E610" s="298"/>
      <c r="F610" s="298"/>
      <c r="G610" s="298"/>
      <c r="H610" s="298"/>
      <c r="I610" s="298"/>
      <c r="J610" s="298"/>
      <c r="K610" s="298"/>
      <c r="L610" s="298"/>
      <c r="M610" s="298"/>
      <c r="N610" s="298"/>
      <c r="O610" s="298"/>
      <c r="P610" s="298"/>
      <c r="Q610" s="316">
        <f t="shared" si="334"/>
        <v>0</v>
      </c>
      <c r="R610" s="298"/>
      <c r="S610" s="298"/>
      <c r="T610" s="316">
        <f t="shared" si="335"/>
        <v>0</v>
      </c>
      <c r="U610" s="298"/>
      <c r="V610" s="298"/>
      <c r="W610" s="298"/>
      <c r="X610" s="298"/>
      <c r="Y610" s="298"/>
      <c r="Z610" s="298"/>
      <c r="AA610" s="298"/>
      <c r="AB610" s="298"/>
      <c r="AC610" s="298"/>
      <c r="AD610" s="298"/>
      <c r="AE610" s="298"/>
      <c r="AF610" s="298"/>
      <c r="AG610" s="298"/>
      <c r="AH610" s="298"/>
      <c r="AI610" s="316">
        <f t="shared" si="336"/>
        <v>0</v>
      </c>
      <c r="AJ610" s="316"/>
      <c r="AK610" s="298"/>
      <c r="AL610" s="297">
        <f t="shared" si="337"/>
        <v>0</v>
      </c>
      <c r="AM610" s="332"/>
      <c r="AN610" s="332"/>
      <c r="AO610" s="332"/>
      <c r="AP610" s="332">
        <f t="shared" si="340"/>
        <v>0</v>
      </c>
    </row>
    <row r="611" ht="14" customHeight="1" spans="1:42">
      <c r="A611" s="339"/>
      <c r="B611" s="296"/>
      <c r="C611" s="126" t="s">
        <v>1083</v>
      </c>
      <c r="D611" s="297">
        <f t="shared" si="349"/>
        <v>0</v>
      </c>
      <c r="E611" s="298"/>
      <c r="F611" s="298"/>
      <c r="G611" s="298"/>
      <c r="H611" s="298"/>
      <c r="I611" s="298"/>
      <c r="J611" s="298"/>
      <c r="K611" s="298"/>
      <c r="L611" s="298"/>
      <c r="M611" s="298"/>
      <c r="N611" s="298"/>
      <c r="O611" s="298"/>
      <c r="P611" s="298"/>
      <c r="Q611" s="316">
        <f t="shared" si="334"/>
        <v>0</v>
      </c>
      <c r="R611" s="298"/>
      <c r="S611" s="298"/>
      <c r="T611" s="316">
        <f t="shared" si="335"/>
        <v>0</v>
      </c>
      <c r="U611" s="298"/>
      <c r="V611" s="298"/>
      <c r="W611" s="298"/>
      <c r="X611" s="298"/>
      <c r="Y611" s="298"/>
      <c r="Z611" s="298"/>
      <c r="AA611" s="298"/>
      <c r="AB611" s="298"/>
      <c r="AC611" s="298"/>
      <c r="AD611" s="298"/>
      <c r="AE611" s="298"/>
      <c r="AF611" s="298"/>
      <c r="AG611" s="298"/>
      <c r="AH611" s="298"/>
      <c r="AI611" s="316">
        <f t="shared" si="336"/>
        <v>0</v>
      </c>
      <c r="AJ611" s="316"/>
      <c r="AK611" s="298"/>
      <c r="AL611" s="297">
        <f t="shared" si="337"/>
        <v>0</v>
      </c>
      <c r="AM611" s="332"/>
      <c r="AN611" s="332"/>
      <c r="AO611" s="332"/>
      <c r="AP611" s="332">
        <f t="shared" si="340"/>
        <v>0</v>
      </c>
    </row>
    <row r="612" ht="14" customHeight="1" spans="1:42">
      <c r="A612" s="339"/>
      <c r="B612" s="296"/>
      <c r="C612" s="126" t="s">
        <v>1084</v>
      </c>
      <c r="D612" s="297">
        <f>SUM(D613:D615)</f>
        <v>0</v>
      </c>
      <c r="E612" s="297">
        <f t="shared" ref="E612:AP612" si="350">SUM(E613:E615)</f>
        <v>0</v>
      </c>
      <c r="F612" s="297">
        <f t="shared" si="350"/>
        <v>0</v>
      </c>
      <c r="G612" s="297">
        <f t="shared" si="350"/>
        <v>0</v>
      </c>
      <c r="H612" s="297">
        <f t="shared" si="350"/>
        <v>0</v>
      </c>
      <c r="I612" s="297">
        <f t="shared" si="350"/>
        <v>0</v>
      </c>
      <c r="J612" s="297">
        <f t="shared" si="350"/>
        <v>0</v>
      </c>
      <c r="K612" s="297">
        <f t="shared" si="350"/>
        <v>0</v>
      </c>
      <c r="L612" s="297">
        <f t="shared" si="350"/>
        <v>0</v>
      </c>
      <c r="M612" s="297">
        <f t="shared" si="350"/>
        <v>0</v>
      </c>
      <c r="N612" s="297">
        <f t="shared" si="350"/>
        <v>0</v>
      </c>
      <c r="O612" s="297">
        <f t="shared" si="350"/>
        <v>0</v>
      </c>
      <c r="P612" s="297">
        <f t="shared" si="350"/>
        <v>0</v>
      </c>
      <c r="Q612" s="297">
        <f t="shared" si="350"/>
        <v>0</v>
      </c>
      <c r="R612" s="297">
        <f t="shared" si="350"/>
        <v>0</v>
      </c>
      <c r="S612" s="297">
        <f t="shared" si="350"/>
        <v>0</v>
      </c>
      <c r="T612" s="297">
        <f t="shared" si="350"/>
        <v>0</v>
      </c>
      <c r="U612" s="297">
        <f t="shared" si="350"/>
        <v>0</v>
      </c>
      <c r="V612" s="297">
        <f t="shared" si="350"/>
        <v>0</v>
      </c>
      <c r="W612" s="297">
        <f t="shared" si="350"/>
        <v>0</v>
      </c>
      <c r="X612" s="297">
        <f t="shared" si="350"/>
        <v>0</v>
      </c>
      <c r="Y612" s="297">
        <f t="shared" si="350"/>
        <v>0</v>
      </c>
      <c r="Z612" s="297">
        <f t="shared" si="350"/>
        <v>0</v>
      </c>
      <c r="AA612" s="297">
        <f t="shared" si="350"/>
        <v>0</v>
      </c>
      <c r="AB612" s="297">
        <f t="shared" si="350"/>
        <v>0</v>
      </c>
      <c r="AC612" s="297">
        <f t="shared" si="350"/>
        <v>0</v>
      </c>
      <c r="AD612" s="297">
        <f t="shared" si="350"/>
        <v>0</v>
      </c>
      <c r="AE612" s="297">
        <f t="shared" si="350"/>
        <v>0</v>
      </c>
      <c r="AF612" s="297">
        <f t="shared" si="350"/>
        <v>0</v>
      </c>
      <c r="AG612" s="297">
        <f t="shared" si="350"/>
        <v>0</v>
      </c>
      <c r="AH612" s="297">
        <f t="shared" si="350"/>
        <v>0</v>
      </c>
      <c r="AI612" s="297">
        <f t="shared" si="350"/>
        <v>0</v>
      </c>
      <c r="AJ612" s="297">
        <f t="shared" si="350"/>
        <v>0</v>
      </c>
      <c r="AK612" s="297">
        <f t="shared" si="350"/>
        <v>0</v>
      </c>
      <c r="AL612" s="297">
        <f t="shared" si="350"/>
        <v>0</v>
      </c>
      <c r="AM612" s="297">
        <f t="shared" si="350"/>
        <v>5</v>
      </c>
      <c r="AN612" s="297">
        <f t="shared" si="350"/>
        <v>0</v>
      </c>
      <c r="AO612" s="297">
        <f t="shared" si="350"/>
        <v>61.6</v>
      </c>
      <c r="AP612" s="297">
        <f t="shared" si="350"/>
        <v>66.6</v>
      </c>
    </row>
    <row r="613" ht="14" customHeight="1" spans="1:42">
      <c r="A613" s="339"/>
      <c r="B613" s="296"/>
      <c r="C613" s="126" t="s">
        <v>1085</v>
      </c>
      <c r="D613" s="297">
        <f t="shared" si="349"/>
        <v>0</v>
      </c>
      <c r="E613" s="298"/>
      <c r="F613" s="298"/>
      <c r="G613" s="298"/>
      <c r="H613" s="298"/>
      <c r="I613" s="298"/>
      <c r="J613" s="298"/>
      <c r="K613" s="298"/>
      <c r="L613" s="298"/>
      <c r="M613" s="298"/>
      <c r="N613" s="298"/>
      <c r="O613" s="298"/>
      <c r="P613" s="298"/>
      <c r="Q613" s="316">
        <f t="shared" si="334"/>
        <v>0</v>
      </c>
      <c r="R613" s="298"/>
      <c r="S613" s="298"/>
      <c r="T613" s="316">
        <f t="shared" si="335"/>
        <v>0</v>
      </c>
      <c r="U613" s="298"/>
      <c r="V613" s="298"/>
      <c r="W613" s="298"/>
      <c r="X613" s="298"/>
      <c r="Y613" s="298"/>
      <c r="Z613" s="298"/>
      <c r="AA613" s="298"/>
      <c r="AB613" s="298"/>
      <c r="AC613" s="298"/>
      <c r="AD613" s="298"/>
      <c r="AE613" s="298"/>
      <c r="AF613" s="298"/>
      <c r="AG613" s="298"/>
      <c r="AH613" s="298"/>
      <c r="AI613" s="316">
        <f t="shared" si="336"/>
        <v>0</v>
      </c>
      <c r="AJ613" s="316"/>
      <c r="AK613" s="298"/>
      <c r="AL613" s="297">
        <f t="shared" si="337"/>
        <v>0</v>
      </c>
      <c r="AM613" s="332"/>
      <c r="AN613" s="332"/>
      <c r="AO613" s="332">
        <v>43.6</v>
      </c>
      <c r="AP613" s="332">
        <f t="shared" si="340"/>
        <v>43.6</v>
      </c>
    </row>
    <row r="614" ht="14" customHeight="1" spans="1:42">
      <c r="A614" s="339"/>
      <c r="B614" s="296"/>
      <c r="C614" s="126" t="s">
        <v>1086</v>
      </c>
      <c r="D614" s="297">
        <f t="shared" si="349"/>
        <v>0</v>
      </c>
      <c r="E614" s="298"/>
      <c r="F614" s="298"/>
      <c r="G614" s="298"/>
      <c r="H614" s="298"/>
      <c r="I614" s="298"/>
      <c r="J614" s="298"/>
      <c r="K614" s="298"/>
      <c r="L614" s="298"/>
      <c r="M614" s="298"/>
      <c r="N614" s="298"/>
      <c r="O614" s="298"/>
      <c r="P614" s="298"/>
      <c r="Q614" s="316">
        <f t="shared" si="334"/>
        <v>0</v>
      </c>
      <c r="R614" s="298"/>
      <c r="S614" s="298"/>
      <c r="T614" s="316">
        <f t="shared" si="335"/>
        <v>0</v>
      </c>
      <c r="U614" s="298"/>
      <c r="V614" s="298"/>
      <c r="W614" s="298"/>
      <c r="X614" s="298"/>
      <c r="Y614" s="298"/>
      <c r="Z614" s="298"/>
      <c r="AA614" s="298"/>
      <c r="AB614" s="298"/>
      <c r="AC614" s="298"/>
      <c r="AD614" s="298"/>
      <c r="AE614" s="298"/>
      <c r="AF614" s="298"/>
      <c r="AG614" s="298"/>
      <c r="AH614" s="298"/>
      <c r="AI614" s="316">
        <f t="shared" si="336"/>
        <v>0</v>
      </c>
      <c r="AJ614" s="316"/>
      <c r="AK614" s="298"/>
      <c r="AL614" s="297">
        <f t="shared" si="337"/>
        <v>0</v>
      </c>
      <c r="AM614" s="332"/>
      <c r="AN614" s="332"/>
      <c r="AO614" s="332">
        <v>18</v>
      </c>
      <c r="AP614" s="332">
        <f t="shared" si="340"/>
        <v>18</v>
      </c>
    </row>
    <row r="615" ht="14" customHeight="1" spans="1:42">
      <c r="A615" s="350"/>
      <c r="B615" s="296"/>
      <c r="C615" s="126" t="s">
        <v>1083</v>
      </c>
      <c r="D615" s="297">
        <f t="shared" si="349"/>
        <v>0</v>
      </c>
      <c r="E615" s="298"/>
      <c r="F615" s="298"/>
      <c r="G615" s="298"/>
      <c r="H615" s="298"/>
      <c r="I615" s="298"/>
      <c r="J615" s="298"/>
      <c r="K615" s="298"/>
      <c r="L615" s="298"/>
      <c r="M615" s="298"/>
      <c r="N615" s="298"/>
      <c r="O615" s="298"/>
      <c r="P615" s="298"/>
      <c r="Q615" s="316">
        <f t="shared" si="334"/>
        <v>0</v>
      </c>
      <c r="R615" s="298"/>
      <c r="S615" s="298"/>
      <c r="T615" s="316">
        <f t="shared" si="335"/>
        <v>0</v>
      </c>
      <c r="U615" s="298"/>
      <c r="V615" s="298"/>
      <c r="W615" s="298"/>
      <c r="X615" s="298"/>
      <c r="Y615" s="298"/>
      <c r="Z615" s="298"/>
      <c r="AA615" s="298"/>
      <c r="AB615" s="298"/>
      <c r="AC615" s="298"/>
      <c r="AD615" s="298"/>
      <c r="AE615" s="298"/>
      <c r="AF615" s="298"/>
      <c r="AG615" s="298"/>
      <c r="AH615" s="298"/>
      <c r="AI615" s="316">
        <f t="shared" si="336"/>
        <v>0</v>
      </c>
      <c r="AJ615" s="316"/>
      <c r="AK615" s="298"/>
      <c r="AL615" s="297">
        <f t="shared" si="337"/>
        <v>0</v>
      </c>
      <c r="AM615" s="332">
        <v>5</v>
      </c>
      <c r="AN615" s="332"/>
      <c r="AO615" s="332"/>
      <c r="AP615" s="332">
        <f t="shared" si="340"/>
        <v>5</v>
      </c>
    </row>
    <row r="616" ht="14" customHeight="1" spans="1:42">
      <c r="A616" s="350"/>
      <c r="B616" s="296"/>
      <c r="C616" s="126" t="s">
        <v>1087</v>
      </c>
      <c r="D616" s="297">
        <f t="shared" si="349"/>
        <v>1000</v>
      </c>
      <c r="E616" s="298"/>
      <c r="F616" s="298"/>
      <c r="G616" s="298"/>
      <c r="H616" s="298"/>
      <c r="I616" s="298"/>
      <c r="J616" s="298"/>
      <c r="K616" s="298"/>
      <c r="L616" s="298"/>
      <c r="M616" s="298"/>
      <c r="N616" s="298"/>
      <c r="O616" s="298"/>
      <c r="P616" s="298"/>
      <c r="Q616" s="316">
        <f t="shared" si="334"/>
        <v>0</v>
      </c>
      <c r="R616" s="298"/>
      <c r="S616" s="298"/>
      <c r="T616" s="316">
        <f t="shared" si="335"/>
        <v>0</v>
      </c>
      <c r="U616" s="298"/>
      <c r="V616" s="298"/>
      <c r="W616" s="298"/>
      <c r="X616" s="298"/>
      <c r="Y616" s="298"/>
      <c r="Z616" s="298"/>
      <c r="AA616" s="298"/>
      <c r="AB616" s="298"/>
      <c r="AC616" s="298"/>
      <c r="AD616" s="298"/>
      <c r="AE616" s="298"/>
      <c r="AF616" s="298"/>
      <c r="AG616" s="298"/>
      <c r="AH616" s="298">
        <v>1000</v>
      </c>
      <c r="AI616" s="316">
        <f t="shared" si="336"/>
        <v>1000</v>
      </c>
      <c r="AJ616" s="316"/>
      <c r="AK616" s="298"/>
      <c r="AL616" s="297">
        <f t="shared" si="337"/>
        <v>1000</v>
      </c>
      <c r="AM616" s="332"/>
      <c r="AN616" s="332"/>
      <c r="AO616" s="332"/>
      <c r="AP616" s="332">
        <f t="shared" si="340"/>
        <v>1000</v>
      </c>
    </row>
    <row r="617" ht="14" customHeight="1" spans="1:42">
      <c r="A617" s="337"/>
      <c r="B617" s="296"/>
      <c r="C617" s="126" t="s">
        <v>325</v>
      </c>
      <c r="D617" s="297">
        <f>D618+D619</f>
        <v>8307</v>
      </c>
      <c r="E617" s="297">
        <f t="shared" ref="E617:AP617" si="351">E618+E619</f>
        <v>0</v>
      </c>
      <c r="F617" s="297">
        <f t="shared" si="351"/>
        <v>7407</v>
      </c>
      <c r="G617" s="297">
        <f t="shared" si="351"/>
        <v>0</v>
      </c>
      <c r="H617" s="297">
        <f t="shared" si="351"/>
        <v>0</v>
      </c>
      <c r="I617" s="297">
        <f t="shared" si="351"/>
        <v>0</v>
      </c>
      <c r="J617" s="297">
        <f t="shared" si="351"/>
        <v>0</v>
      </c>
      <c r="K617" s="297">
        <f t="shared" si="351"/>
        <v>0</v>
      </c>
      <c r="L617" s="297">
        <f t="shared" si="351"/>
        <v>0</v>
      </c>
      <c r="M617" s="297">
        <f t="shared" si="351"/>
        <v>0</v>
      </c>
      <c r="N617" s="297">
        <f t="shared" si="351"/>
        <v>0</v>
      </c>
      <c r="O617" s="297">
        <f t="shared" si="351"/>
        <v>0</v>
      </c>
      <c r="P617" s="297">
        <f t="shared" si="351"/>
        <v>0</v>
      </c>
      <c r="Q617" s="297">
        <f t="shared" si="351"/>
        <v>7407</v>
      </c>
      <c r="R617" s="297">
        <f t="shared" si="351"/>
        <v>0</v>
      </c>
      <c r="S617" s="297">
        <f t="shared" si="351"/>
        <v>0</v>
      </c>
      <c r="T617" s="297">
        <f t="shared" si="351"/>
        <v>0</v>
      </c>
      <c r="U617" s="297">
        <f t="shared" si="351"/>
        <v>0</v>
      </c>
      <c r="V617" s="297">
        <f t="shared" si="351"/>
        <v>0</v>
      </c>
      <c r="W617" s="297">
        <f t="shared" si="351"/>
        <v>0</v>
      </c>
      <c r="X617" s="297">
        <f t="shared" si="351"/>
        <v>0</v>
      </c>
      <c r="Y617" s="297">
        <f t="shared" si="351"/>
        <v>0</v>
      </c>
      <c r="Z617" s="297">
        <f t="shared" si="351"/>
        <v>0</v>
      </c>
      <c r="AA617" s="297">
        <f t="shared" si="351"/>
        <v>0</v>
      </c>
      <c r="AB617" s="297">
        <f t="shared" si="351"/>
        <v>0</v>
      </c>
      <c r="AC617" s="297">
        <f t="shared" si="351"/>
        <v>0</v>
      </c>
      <c r="AD617" s="297">
        <f t="shared" si="351"/>
        <v>0</v>
      </c>
      <c r="AE617" s="297">
        <f t="shared" si="351"/>
        <v>3342.66</v>
      </c>
      <c r="AF617" s="297">
        <f t="shared" si="351"/>
        <v>0</v>
      </c>
      <c r="AG617" s="297">
        <f t="shared" si="351"/>
        <v>0</v>
      </c>
      <c r="AH617" s="297">
        <f t="shared" si="351"/>
        <v>-2542.66</v>
      </c>
      <c r="AI617" s="297">
        <f t="shared" si="351"/>
        <v>800</v>
      </c>
      <c r="AJ617" s="297">
        <f t="shared" si="351"/>
        <v>0</v>
      </c>
      <c r="AK617" s="297">
        <f t="shared" si="351"/>
        <v>100</v>
      </c>
      <c r="AL617" s="297">
        <f t="shared" si="351"/>
        <v>8307</v>
      </c>
      <c r="AM617" s="297">
        <f t="shared" si="351"/>
        <v>0</v>
      </c>
      <c r="AN617" s="297">
        <f t="shared" si="351"/>
        <v>0</v>
      </c>
      <c r="AO617" s="297">
        <f t="shared" si="351"/>
        <v>287</v>
      </c>
      <c r="AP617" s="297">
        <f t="shared" si="351"/>
        <v>8594</v>
      </c>
    </row>
    <row r="618" ht="14" customHeight="1" spans="1:42">
      <c r="A618" s="337"/>
      <c r="B618" s="296"/>
      <c r="C618" s="126" t="s">
        <v>1088</v>
      </c>
      <c r="D618" s="297">
        <f t="shared" ref="D618:D625" si="352">Q618+T618+AI618+AJ618+AK618</f>
        <v>8207</v>
      </c>
      <c r="E618" s="298"/>
      <c r="F618" s="298">
        <v>7407</v>
      </c>
      <c r="G618" s="298"/>
      <c r="H618" s="298"/>
      <c r="I618" s="298"/>
      <c r="J618" s="298"/>
      <c r="K618" s="298"/>
      <c r="L618" s="298"/>
      <c r="M618" s="298"/>
      <c r="N618" s="298"/>
      <c r="O618" s="298"/>
      <c r="P618" s="298"/>
      <c r="Q618" s="316">
        <f>SUM(E618:P618)</f>
        <v>7407</v>
      </c>
      <c r="R618" s="298"/>
      <c r="S618" s="298"/>
      <c r="T618" s="316">
        <f t="shared" ref="T618:T625" si="353">SUM(R618:S618)</f>
        <v>0</v>
      </c>
      <c r="U618" s="298"/>
      <c r="V618" s="298"/>
      <c r="W618" s="298"/>
      <c r="X618" s="298"/>
      <c r="Y618" s="298"/>
      <c r="Z618" s="298"/>
      <c r="AA618" s="298"/>
      <c r="AB618" s="298"/>
      <c r="AC618" s="298"/>
      <c r="AD618" s="298"/>
      <c r="AE618" s="298"/>
      <c r="AF618" s="298"/>
      <c r="AG618" s="298"/>
      <c r="AH618" s="298">
        <v>800</v>
      </c>
      <c r="AI618" s="316">
        <f>SUM(V618:AH618)</f>
        <v>800</v>
      </c>
      <c r="AJ618" s="316"/>
      <c r="AK618" s="298"/>
      <c r="AL618" s="297">
        <f>Q618+T618+U618+AI618+AJ618+AK618</f>
        <v>8207</v>
      </c>
      <c r="AM618" s="332"/>
      <c r="AN618" s="332"/>
      <c r="AO618" s="332"/>
      <c r="AP618" s="332">
        <f t="shared" si="340"/>
        <v>8207</v>
      </c>
    </row>
    <row r="619" ht="14" customHeight="1" spans="1:42">
      <c r="A619" s="339"/>
      <c r="B619" s="296"/>
      <c r="C619" s="126" t="s">
        <v>1089</v>
      </c>
      <c r="D619" s="297">
        <f>SUM(D620)</f>
        <v>100</v>
      </c>
      <c r="E619" s="297">
        <f t="shared" ref="E619:AP619" si="354">SUM(E620)</f>
        <v>0</v>
      </c>
      <c r="F619" s="297">
        <f t="shared" si="354"/>
        <v>0</v>
      </c>
      <c r="G619" s="297">
        <f t="shared" si="354"/>
        <v>0</v>
      </c>
      <c r="H619" s="297">
        <f t="shared" si="354"/>
        <v>0</v>
      </c>
      <c r="I619" s="297">
        <f t="shared" si="354"/>
        <v>0</v>
      </c>
      <c r="J619" s="297">
        <f t="shared" si="354"/>
        <v>0</v>
      </c>
      <c r="K619" s="297">
        <f t="shared" si="354"/>
        <v>0</v>
      </c>
      <c r="L619" s="297">
        <f t="shared" si="354"/>
        <v>0</v>
      </c>
      <c r="M619" s="297">
        <f t="shared" si="354"/>
        <v>0</v>
      </c>
      <c r="N619" s="297">
        <f t="shared" si="354"/>
        <v>0</v>
      </c>
      <c r="O619" s="297">
        <f t="shared" si="354"/>
        <v>0</v>
      </c>
      <c r="P619" s="297">
        <f t="shared" si="354"/>
        <v>0</v>
      </c>
      <c r="Q619" s="297">
        <f t="shared" si="354"/>
        <v>0</v>
      </c>
      <c r="R619" s="297">
        <f t="shared" si="354"/>
        <v>0</v>
      </c>
      <c r="S619" s="297">
        <f t="shared" si="354"/>
        <v>0</v>
      </c>
      <c r="T619" s="297">
        <f t="shared" si="354"/>
        <v>0</v>
      </c>
      <c r="U619" s="297">
        <f t="shared" si="354"/>
        <v>0</v>
      </c>
      <c r="V619" s="297">
        <f t="shared" si="354"/>
        <v>0</v>
      </c>
      <c r="W619" s="297">
        <f t="shared" si="354"/>
        <v>0</v>
      </c>
      <c r="X619" s="297">
        <f t="shared" si="354"/>
        <v>0</v>
      </c>
      <c r="Y619" s="297">
        <f t="shared" si="354"/>
        <v>0</v>
      </c>
      <c r="Z619" s="297">
        <f t="shared" si="354"/>
        <v>0</v>
      </c>
      <c r="AA619" s="297">
        <f t="shared" si="354"/>
        <v>0</v>
      </c>
      <c r="AB619" s="297">
        <f t="shared" si="354"/>
        <v>0</v>
      </c>
      <c r="AC619" s="297">
        <f t="shared" si="354"/>
        <v>0</v>
      </c>
      <c r="AD619" s="297">
        <f t="shared" si="354"/>
        <v>0</v>
      </c>
      <c r="AE619" s="297">
        <f t="shared" si="354"/>
        <v>3342.66</v>
      </c>
      <c r="AF619" s="297">
        <f t="shared" si="354"/>
        <v>0</v>
      </c>
      <c r="AG619" s="297">
        <f t="shared" si="354"/>
        <v>0</v>
      </c>
      <c r="AH619" s="297">
        <f t="shared" si="354"/>
        <v>-3342.66</v>
      </c>
      <c r="AI619" s="297">
        <f t="shared" si="354"/>
        <v>0</v>
      </c>
      <c r="AJ619" s="297">
        <f t="shared" si="354"/>
        <v>0</v>
      </c>
      <c r="AK619" s="297">
        <f t="shared" si="354"/>
        <v>100</v>
      </c>
      <c r="AL619" s="297">
        <f t="shared" si="354"/>
        <v>100</v>
      </c>
      <c r="AM619" s="297">
        <f t="shared" si="354"/>
        <v>0</v>
      </c>
      <c r="AN619" s="297">
        <f t="shared" si="354"/>
        <v>0</v>
      </c>
      <c r="AO619" s="297">
        <f t="shared" si="354"/>
        <v>287</v>
      </c>
      <c r="AP619" s="297">
        <f t="shared" si="354"/>
        <v>387</v>
      </c>
    </row>
    <row r="620" ht="14" customHeight="1" spans="1:42">
      <c r="A620" s="339"/>
      <c r="B620" s="296"/>
      <c r="C620" s="126" t="s">
        <v>1090</v>
      </c>
      <c r="D620" s="297">
        <f t="shared" si="352"/>
        <v>100</v>
      </c>
      <c r="E620" s="298"/>
      <c r="F620" s="298"/>
      <c r="G620" s="298"/>
      <c r="H620" s="298"/>
      <c r="I620" s="298"/>
      <c r="J620" s="298"/>
      <c r="K620" s="298"/>
      <c r="L620" s="298"/>
      <c r="M620" s="298"/>
      <c r="N620" s="298"/>
      <c r="O620" s="298"/>
      <c r="P620" s="298"/>
      <c r="Q620" s="316">
        <f>SUM(E620:P620)</f>
        <v>0</v>
      </c>
      <c r="R620" s="298"/>
      <c r="S620" s="298"/>
      <c r="T620" s="316">
        <f t="shared" si="353"/>
        <v>0</v>
      </c>
      <c r="U620" s="298"/>
      <c r="V620" s="298"/>
      <c r="W620" s="298"/>
      <c r="X620" s="298"/>
      <c r="Y620" s="298"/>
      <c r="Z620" s="298"/>
      <c r="AA620" s="298"/>
      <c r="AB620" s="298"/>
      <c r="AC620" s="298"/>
      <c r="AD620" s="298"/>
      <c r="AE620" s="298">
        <v>3342.66</v>
      </c>
      <c r="AF620" s="298"/>
      <c r="AG620" s="298"/>
      <c r="AH620" s="298">
        <v>-3342.66</v>
      </c>
      <c r="AI620" s="316">
        <f>SUM(V620:AH620)</f>
        <v>0</v>
      </c>
      <c r="AJ620" s="316"/>
      <c r="AK620" s="298">
        <v>100</v>
      </c>
      <c r="AL620" s="297">
        <f>Q620+T620+U620+AI620+AJ620+AK620</f>
        <v>100</v>
      </c>
      <c r="AM620" s="332"/>
      <c r="AN620" s="332"/>
      <c r="AO620" s="332">
        <v>287</v>
      </c>
      <c r="AP620" s="332">
        <f t="shared" si="340"/>
        <v>387</v>
      </c>
    </row>
    <row r="621" ht="14" customHeight="1" spans="1:42">
      <c r="A621" s="339"/>
      <c r="B621" s="296"/>
      <c r="C621" s="126" t="s">
        <v>1091</v>
      </c>
      <c r="D621" s="297">
        <f>D622</f>
        <v>0</v>
      </c>
      <c r="E621" s="297">
        <f t="shared" ref="E621:AP621" si="355">E622</f>
        <v>0</v>
      </c>
      <c r="F621" s="297">
        <f t="shared" si="355"/>
        <v>0</v>
      </c>
      <c r="G621" s="297">
        <f t="shared" si="355"/>
        <v>0</v>
      </c>
      <c r="H621" s="297">
        <f t="shared" si="355"/>
        <v>0</v>
      </c>
      <c r="I621" s="297">
        <f t="shared" si="355"/>
        <v>0</v>
      </c>
      <c r="J621" s="297">
        <f t="shared" si="355"/>
        <v>0</v>
      </c>
      <c r="K621" s="297">
        <f t="shared" si="355"/>
        <v>0</v>
      </c>
      <c r="L621" s="297">
        <f t="shared" si="355"/>
        <v>0</v>
      </c>
      <c r="M621" s="297">
        <f t="shared" si="355"/>
        <v>0</v>
      </c>
      <c r="N621" s="297">
        <f t="shared" si="355"/>
        <v>0</v>
      </c>
      <c r="O621" s="297">
        <f t="shared" si="355"/>
        <v>0</v>
      </c>
      <c r="P621" s="297">
        <f t="shared" si="355"/>
        <v>0</v>
      </c>
      <c r="Q621" s="297">
        <f t="shared" si="355"/>
        <v>0</v>
      </c>
      <c r="R621" s="297">
        <f t="shared" si="355"/>
        <v>0</v>
      </c>
      <c r="S621" s="297">
        <f t="shared" si="355"/>
        <v>0</v>
      </c>
      <c r="T621" s="297">
        <f t="shared" si="355"/>
        <v>0</v>
      </c>
      <c r="U621" s="297">
        <f t="shared" si="355"/>
        <v>0</v>
      </c>
      <c r="V621" s="297">
        <f t="shared" si="355"/>
        <v>0</v>
      </c>
      <c r="W621" s="297">
        <f t="shared" si="355"/>
        <v>0</v>
      </c>
      <c r="X621" s="297">
        <f t="shared" si="355"/>
        <v>0</v>
      </c>
      <c r="Y621" s="297">
        <f t="shared" si="355"/>
        <v>0</v>
      </c>
      <c r="Z621" s="297">
        <f t="shared" si="355"/>
        <v>0</v>
      </c>
      <c r="AA621" s="297">
        <f t="shared" si="355"/>
        <v>0</v>
      </c>
      <c r="AB621" s="297">
        <f t="shared" si="355"/>
        <v>0</v>
      </c>
      <c r="AC621" s="297">
        <f t="shared" si="355"/>
        <v>0</v>
      </c>
      <c r="AD621" s="297">
        <f t="shared" si="355"/>
        <v>0</v>
      </c>
      <c r="AE621" s="297">
        <f t="shared" si="355"/>
        <v>0</v>
      </c>
      <c r="AF621" s="297">
        <f t="shared" si="355"/>
        <v>0</v>
      </c>
      <c r="AG621" s="297">
        <f t="shared" si="355"/>
        <v>0</v>
      </c>
      <c r="AH621" s="297">
        <f t="shared" si="355"/>
        <v>0</v>
      </c>
      <c r="AI621" s="297">
        <f t="shared" si="355"/>
        <v>0</v>
      </c>
      <c r="AJ621" s="297">
        <f t="shared" si="355"/>
        <v>0</v>
      </c>
      <c r="AK621" s="297">
        <f t="shared" si="355"/>
        <v>0</v>
      </c>
      <c r="AL621" s="297">
        <f t="shared" si="355"/>
        <v>0</v>
      </c>
      <c r="AM621" s="297">
        <f t="shared" si="355"/>
        <v>0</v>
      </c>
      <c r="AN621" s="297">
        <f t="shared" si="355"/>
        <v>0</v>
      </c>
      <c r="AO621" s="297">
        <f t="shared" si="355"/>
        <v>0</v>
      </c>
      <c r="AP621" s="297">
        <f t="shared" si="355"/>
        <v>0</v>
      </c>
    </row>
    <row r="622" ht="14" customHeight="1" spans="1:42">
      <c r="A622" s="339"/>
      <c r="B622" s="296"/>
      <c r="C622" s="126" t="s">
        <v>1092</v>
      </c>
      <c r="D622" s="297">
        <f>SUM(D623:D625)</f>
        <v>0</v>
      </c>
      <c r="E622" s="297">
        <f t="shared" ref="E622:V622" si="356">SUM(E623:E625)</f>
        <v>0</v>
      </c>
      <c r="F622" s="297">
        <f t="shared" si="356"/>
        <v>0</v>
      </c>
      <c r="G622" s="297">
        <f t="shared" si="356"/>
        <v>0</v>
      </c>
      <c r="H622" s="297">
        <f t="shared" si="356"/>
        <v>0</v>
      </c>
      <c r="I622" s="297">
        <f t="shared" si="356"/>
        <v>0</v>
      </c>
      <c r="J622" s="297">
        <f t="shared" si="356"/>
        <v>0</v>
      </c>
      <c r="K622" s="297">
        <f t="shared" si="356"/>
        <v>0</v>
      </c>
      <c r="L622" s="297">
        <f t="shared" si="356"/>
        <v>0</v>
      </c>
      <c r="M622" s="297">
        <f t="shared" si="356"/>
        <v>0</v>
      </c>
      <c r="N622" s="297">
        <f t="shared" si="356"/>
        <v>0</v>
      </c>
      <c r="O622" s="297">
        <f t="shared" si="356"/>
        <v>0</v>
      </c>
      <c r="P622" s="297">
        <f t="shared" si="356"/>
        <v>0</v>
      </c>
      <c r="Q622" s="297">
        <f t="shared" si="356"/>
        <v>0</v>
      </c>
      <c r="R622" s="297">
        <f t="shared" si="356"/>
        <v>0</v>
      </c>
      <c r="S622" s="297">
        <f t="shared" si="356"/>
        <v>0</v>
      </c>
      <c r="T622" s="297">
        <f t="shared" si="356"/>
        <v>0</v>
      </c>
      <c r="U622" s="297">
        <f t="shared" si="356"/>
        <v>0</v>
      </c>
      <c r="V622" s="297">
        <f t="shared" si="356"/>
        <v>0</v>
      </c>
      <c r="W622" s="297">
        <f t="shared" ref="W622:AP622" si="357">SUM(W623:W625)</f>
        <v>0</v>
      </c>
      <c r="X622" s="297">
        <f t="shared" si="357"/>
        <v>0</v>
      </c>
      <c r="Y622" s="297">
        <f t="shared" si="357"/>
        <v>0</v>
      </c>
      <c r="Z622" s="297">
        <f t="shared" si="357"/>
        <v>0</v>
      </c>
      <c r="AA622" s="297">
        <f t="shared" si="357"/>
        <v>0</v>
      </c>
      <c r="AB622" s="297">
        <f t="shared" si="357"/>
        <v>0</v>
      </c>
      <c r="AC622" s="297">
        <f t="shared" si="357"/>
        <v>0</v>
      </c>
      <c r="AD622" s="297">
        <f t="shared" si="357"/>
        <v>0</v>
      </c>
      <c r="AE622" s="297">
        <f t="shared" si="357"/>
        <v>0</v>
      </c>
      <c r="AF622" s="297">
        <f t="shared" si="357"/>
        <v>0</v>
      </c>
      <c r="AG622" s="297">
        <f t="shared" si="357"/>
        <v>0</v>
      </c>
      <c r="AH622" s="297">
        <f t="shared" si="357"/>
        <v>0</v>
      </c>
      <c r="AI622" s="297">
        <f t="shared" si="357"/>
        <v>0</v>
      </c>
      <c r="AJ622" s="297">
        <f t="shared" si="357"/>
        <v>0</v>
      </c>
      <c r="AK622" s="297">
        <f t="shared" si="357"/>
        <v>0</v>
      </c>
      <c r="AL622" s="297">
        <f t="shared" si="357"/>
        <v>0</v>
      </c>
      <c r="AM622" s="297">
        <f t="shared" si="357"/>
        <v>0</v>
      </c>
      <c r="AN622" s="297">
        <f t="shared" si="357"/>
        <v>0</v>
      </c>
      <c r="AO622" s="297">
        <f t="shared" si="357"/>
        <v>0</v>
      </c>
      <c r="AP622" s="297">
        <f t="shared" si="357"/>
        <v>0</v>
      </c>
    </row>
    <row r="623" ht="14" customHeight="1" spans="1:42">
      <c r="A623" s="339"/>
      <c r="B623" s="296"/>
      <c r="C623" s="126" t="s">
        <v>1093</v>
      </c>
      <c r="D623" s="297">
        <f t="shared" si="352"/>
        <v>0</v>
      </c>
      <c r="E623" s="298"/>
      <c r="F623" s="298">
        <f>SUM(F624)</f>
        <v>0</v>
      </c>
      <c r="G623" s="298"/>
      <c r="H623" s="298"/>
      <c r="I623" s="298"/>
      <c r="J623" s="298"/>
      <c r="K623" s="298"/>
      <c r="L623" s="298"/>
      <c r="M623" s="298"/>
      <c r="N623" s="298"/>
      <c r="O623" s="298"/>
      <c r="P623" s="298"/>
      <c r="Q623" s="316">
        <f t="shared" si="334"/>
        <v>0</v>
      </c>
      <c r="R623" s="298">
        <f t="shared" ref="R623:U623" si="358">SUM(R624)</f>
        <v>0</v>
      </c>
      <c r="S623" s="298">
        <f t="shared" si="358"/>
        <v>0</v>
      </c>
      <c r="T623" s="316">
        <f t="shared" si="353"/>
        <v>0</v>
      </c>
      <c r="U623" s="298">
        <f t="shared" si="358"/>
        <v>0</v>
      </c>
      <c r="V623" s="298"/>
      <c r="W623" s="298"/>
      <c r="X623" s="298"/>
      <c r="Y623" s="298"/>
      <c r="Z623" s="298"/>
      <c r="AA623" s="298"/>
      <c r="AB623" s="298"/>
      <c r="AC623" s="298"/>
      <c r="AD623" s="298"/>
      <c r="AE623" s="298"/>
      <c r="AF623" s="298"/>
      <c r="AG623" s="298"/>
      <c r="AH623" s="298"/>
      <c r="AI623" s="316">
        <f t="shared" si="336"/>
        <v>0</v>
      </c>
      <c r="AJ623" s="297">
        <f>SUM(AJ624)</f>
        <v>0</v>
      </c>
      <c r="AK623" s="298"/>
      <c r="AL623" s="297">
        <f t="shared" si="337"/>
        <v>0</v>
      </c>
      <c r="AM623" s="333"/>
      <c r="AN623" s="333"/>
      <c r="AO623" s="333"/>
      <c r="AP623" s="332">
        <f t="shared" si="340"/>
        <v>0</v>
      </c>
    </row>
    <row r="624" ht="14" customHeight="1" spans="1:42">
      <c r="A624" s="339"/>
      <c r="B624" s="296"/>
      <c r="C624" s="126" t="s">
        <v>1094</v>
      </c>
      <c r="D624" s="297">
        <f t="shared" si="352"/>
        <v>0</v>
      </c>
      <c r="E624" s="298"/>
      <c r="F624" s="298"/>
      <c r="G624" s="298"/>
      <c r="H624" s="298"/>
      <c r="I624" s="298"/>
      <c r="J624" s="298"/>
      <c r="K624" s="298"/>
      <c r="L624" s="298"/>
      <c r="M624" s="298"/>
      <c r="N624" s="298"/>
      <c r="O624" s="298"/>
      <c r="P624" s="298"/>
      <c r="Q624" s="316">
        <f t="shared" si="334"/>
        <v>0</v>
      </c>
      <c r="R624" s="298"/>
      <c r="S624" s="298"/>
      <c r="T624" s="316">
        <f t="shared" si="353"/>
        <v>0</v>
      </c>
      <c r="U624" s="298"/>
      <c r="V624" s="298"/>
      <c r="W624" s="298"/>
      <c r="X624" s="298"/>
      <c r="Y624" s="298"/>
      <c r="Z624" s="298"/>
      <c r="AA624" s="298"/>
      <c r="AB624" s="298"/>
      <c r="AC624" s="298"/>
      <c r="AD624" s="298"/>
      <c r="AE624" s="298"/>
      <c r="AF624" s="298"/>
      <c r="AG624" s="298"/>
      <c r="AH624" s="298"/>
      <c r="AI624" s="316">
        <f t="shared" si="336"/>
        <v>0</v>
      </c>
      <c r="AJ624" s="316"/>
      <c r="AK624" s="298"/>
      <c r="AL624" s="297">
        <f t="shared" si="337"/>
        <v>0</v>
      </c>
      <c r="AM624" s="332"/>
      <c r="AN624" s="332"/>
      <c r="AO624" s="332"/>
      <c r="AP624" s="332">
        <f t="shared" si="340"/>
        <v>0</v>
      </c>
    </row>
    <row r="625" ht="14" customHeight="1" spans="1:42">
      <c r="A625" s="339"/>
      <c r="B625" s="296"/>
      <c r="C625" s="126" t="s">
        <v>1095</v>
      </c>
      <c r="D625" s="297">
        <f t="shared" si="352"/>
        <v>0</v>
      </c>
      <c r="E625" s="298"/>
      <c r="F625" s="298"/>
      <c r="G625" s="298"/>
      <c r="H625" s="298"/>
      <c r="I625" s="298"/>
      <c r="J625" s="298"/>
      <c r="K625" s="298"/>
      <c r="L625" s="298"/>
      <c r="M625" s="298"/>
      <c r="N625" s="298"/>
      <c r="O625" s="298"/>
      <c r="P625" s="298"/>
      <c r="Q625" s="316">
        <f t="shared" si="334"/>
        <v>0</v>
      </c>
      <c r="R625" s="298"/>
      <c r="S625" s="298"/>
      <c r="T625" s="316">
        <f t="shared" si="353"/>
        <v>0</v>
      </c>
      <c r="U625" s="298"/>
      <c r="V625" s="298"/>
      <c r="W625" s="298"/>
      <c r="X625" s="298"/>
      <c r="Y625" s="298"/>
      <c r="Z625" s="298"/>
      <c r="AA625" s="298"/>
      <c r="AB625" s="298"/>
      <c r="AC625" s="298"/>
      <c r="AD625" s="298"/>
      <c r="AE625" s="298"/>
      <c r="AF625" s="298"/>
      <c r="AG625" s="298"/>
      <c r="AH625" s="298"/>
      <c r="AI625" s="316">
        <f t="shared" si="336"/>
        <v>0</v>
      </c>
      <c r="AJ625" s="316"/>
      <c r="AK625" s="298"/>
      <c r="AL625" s="297">
        <f t="shared" si="337"/>
        <v>0</v>
      </c>
      <c r="AM625" s="332"/>
      <c r="AN625" s="332"/>
      <c r="AO625" s="332"/>
      <c r="AP625" s="332">
        <f t="shared" si="340"/>
        <v>0</v>
      </c>
    </row>
    <row r="626" ht="14" customHeight="1" spans="1:42">
      <c r="A626" s="339"/>
      <c r="B626" s="296"/>
      <c r="C626" s="126" t="s">
        <v>1096</v>
      </c>
      <c r="D626" s="316">
        <f t="shared" ref="D626:AP626" si="359">D627</f>
        <v>1311.57</v>
      </c>
      <c r="E626" s="316">
        <f t="shared" si="359"/>
        <v>0</v>
      </c>
      <c r="F626" s="316">
        <f t="shared" si="359"/>
        <v>0</v>
      </c>
      <c r="G626" s="316">
        <f t="shared" si="359"/>
        <v>0</v>
      </c>
      <c r="H626" s="316">
        <f t="shared" si="359"/>
        <v>0</v>
      </c>
      <c r="I626" s="316">
        <f t="shared" si="359"/>
        <v>0</v>
      </c>
      <c r="J626" s="316">
        <f t="shared" si="359"/>
        <v>0</v>
      </c>
      <c r="K626" s="316">
        <f t="shared" si="359"/>
        <v>0</v>
      </c>
      <c r="L626" s="316">
        <f t="shared" si="359"/>
        <v>0</v>
      </c>
      <c r="M626" s="316">
        <f t="shared" si="359"/>
        <v>0</v>
      </c>
      <c r="N626" s="316">
        <f t="shared" si="359"/>
        <v>0</v>
      </c>
      <c r="O626" s="316">
        <f t="shared" si="359"/>
        <v>0</v>
      </c>
      <c r="P626" s="316">
        <f t="shared" si="359"/>
        <v>0</v>
      </c>
      <c r="Q626" s="316">
        <f t="shared" si="359"/>
        <v>0</v>
      </c>
      <c r="R626" s="316">
        <f t="shared" si="359"/>
        <v>0</v>
      </c>
      <c r="S626" s="316">
        <f t="shared" si="359"/>
        <v>0</v>
      </c>
      <c r="T626" s="316">
        <f t="shared" si="359"/>
        <v>0</v>
      </c>
      <c r="U626" s="316">
        <f t="shared" si="359"/>
        <v>0</v>
      </c>
      <c r="V626" s="316">
        <f t="shared" si="359"/>
        <v>0</v>
      </c>
      <c r="W626" s="316">
        <f t="shared" si="359"/>
        <v>0</v>
      </c>
      <c r="X626" s="316">
        <f t="shared" si="359"/>
        <v>0</v>
      </c>
      <c r="Y626" s="316">
        <f t="shared" si="359"/>
        <v>0</v>
      </c>
      <c r="Z626" s="316">
        <f t="shared" si="359"/>
        <v>0</v>
      </c>
      <c r="AA626" s="316">
        <f t="shared" si="359"/>
        <v>0</v>
      </c>
      <c r="AB626" s="316">
        <f t="shared" si="359"/>
        <v>0</v>
      </c>
      <c r="AC626" s="316">
        <f t="shared" si="359"/>
        <v>0</v>
      </c>
      <c r="AD626" s="316">
        <f t="shared" si="359"/>
        <v>0</v>
      </c>
      <c r="AE626" s="316">
        <f t="shared" si="359"/>
        <v>0</v>
      </c>
      <c r="AF626" s="316">
        <f t="shared" si="359"/>
        <v>0</v>
      </c>
      <c r="AG626" s="316">
        <f t="shared" si="359"/>
        <v>1311.57</v>
      </c>
      <c r="AH626" s="316">
        <f t="shared" si="359"/>
        <v>0</v>
      </c>
      <c r="AI626" s="316">
        <f t="shared" si="359"/>
        <v>1311.57</v>
      </c>
      <c r="AJ626" s="316">
        <f t="shared" si="359"/>
        <v>0</v>
      </c>
      <c r="AK626" s="316">
        <f t="shared" si="359"/>
        <v>0</v>
      </c>
      <c r="AL626" s="316">
        <f t="shared" si="359"/>
        <v>1311.57</v>
      </c>
      <c r="AM626" s="316">
        <f t="shared" si="359"/>
        <v>0</v>
      </c>
      <c r="AN626" s="316">
        <f t="shared" si="359"/>
        <v>0</v>
      </c>
      <c r="AO626" s="316">
        <f t="shared" si="359"/>
        <v>0</v>
      </c>
      <c r="AP626" s="316">
        <f t="shared" si="359"/>
        <v>1311.57</v>
      </c>
    </row>
    <row r="627" ht="14" customHeight="1" spans="1:42">
      <c r="A627" s="339"/>
      <c r="B627" s="296"/>
      <c r="C627" s="126" t="s">
        <v>1097</v>
      </c>
      <c r="D627" s="297">
        <f t="shared" ref="D627:AP627" si="360">SUM(D628:D630)</f>
        <v>1311.57</v>
      </c>
      <c r="E627" s="297">
        <f t="shared" si="360"/>
        <v>0</v>
      </c>
      <c r="F627" s="297">
        <f t="shared" si="360"/>
        <v>0</v>
      </c>
      <c r="G627" s="297">
        <f t="shared" si="360"/>
        <v>0</v>
      </c>
      <c r="H627" s="297">
        <f t="shared" si="360"/>
        <v>0</v>
      </c>
      <c r="I627" s="297">
        <f t="shared" si="360"/>
        <v>0</v>
      </c>
      <c r="J627" s="297">
        <f t="shared" si="360"/>
        <v>0</v>
      </c>
      <c r="K627" s="297">
        <f t="shared" si="360"/>
        <v>0</v>
      </c>
      <c r="L627" s="297">
        <f t="shared" si="360"/>
        <v>0</v>
      </c>
      <c r="M627" s="297">
        <f t="shared" si="360"/>
        <v>0</v>
      </c>
      <c r="N627" s="297">
        <f t="shared" si="360"/>
        <v>0</v>
      </c>
      <c r="O627" s="297">
        <f t="shared" si="360"/>
        <v>0</v>
      </c>
      <c r="P627" s="297">
        <f t="shared" si="360"/>
        <v>0</v>
      </c>
      <c r="Q627" s="297">
        <f t="shared" si="360"/>
        <v>0</v>
      </c>
      <c r="R627" s="297">
        <f t="shared" si="360"/>
        <v>0</v>
      </c>
      <c r="S627" s="297">
        <f t="shared" si="360"/>
        <v>0</v>
      </c>
      <c r="T627" s="297">
        <f t="shared" si="360"/>
        <v>0</v>
      </c>
      <c r="U627" s="297">
        <f t="shared" si="360"/>
        <v>0</v>
      </c>
      <c r="V627" s="297">
        <f t="shared" si="360"/>
        <v>0</v>
      </c>
      <c r="W627" s="297">
        <f t="shared" si="360"/>
        <v>0</v>
      </c>
      <c r="X627" s="297">
        <f t="shared" si="360"/>
        <v>0</v>
      </c>
      <c r="Y627" s="297">
        <f t="shared" si="360"/>
        <v>0</v>
      </c>
      <c r="Z627" s="297">
        <f t="shared" si="360"/>
        <v>0</v>
      </c>
      <c r="AA627" s="297">
        <f t="shared" si="360"/>
        <v>0</v>
      </c>
      <c r="AB627" s="297">
        <f t="shared" si="360"/>
        <v>0</v>
      </c>
      <c r="AC627" s="297">
        <f t="shared" si="360"/>
        <v>0</v>
      </c>
      <c r="AD627" s="297">
        <f t="shared" si="360"/>
        <v>0</v>
      </c>
      <c r="AE627" s="297">
        <f t="shared" si="360"/>
        <v>0</v>
      </c>
      <c r="AF627" s="297">
        <f t="shared" si="360"/>
        <v>0</v>
      </c>
      <c r="AG627" s="297">
        <f t="shared" si="360"/>
        <v>1311.57</v>
      </c>
      <c r="AH627" s="297">
        <f t="shared" si="360"/>
        <v>0</v>
      </c>
      <c r="AI627" s="297">
        <f t="shared" si="360"/>
        <v>1311.57</v>
      </c>
      <c r="AJ627" s="297">
        <f t="shared" si="360"/>
        <v>0</v>
      </c>
      <c r="AK627" s="297">
        <f t="shared" si="360"/>
        <v>0</v>
      </c>
      <c r="AL627" s="297">
        <f t="shared" si="360"/>
        <v>1311.57</v>
      </c>
      <c r="AM627" s="297">
        <f t="shared" si="360"/>
        <v>0</v>
      </c>
      <c r="AN627" s="297">
        <f t="shared" si="360"/>
        <v>0</v>
      </c>
      <c r="AO627" s="297">
        <f t="shared" si="360"/>
        <v>0</v>
      </c>
      <c r="AP627" s="297">
        <f t="shared" si="360"/>
        <v>1311.57</v>
      </c>
    </row>
    <row r="628" ht="14" customHeight="1" spans="1:42">
      <c r="A628" s="339"/>
      <c r="B628" s="296"/>
      <c r="C628" s="126" t="s">
        <v>1098</v>
      </c>
      <c r="D628" s="297">
        <f t="shared" ref="D628:D630" si="361">Q628+T628+AI628+AJ628+AK628</f>
        <v>1306.57</v>
      </c>
      <c r="E628" s="298">
        <f t="shared" ref="E628:AN628" si="362">SUM(E629)</f>
        <v>0</v>
      </c>
      <c r="F628" s="298">
        <f t="shared" si="362"/>
        <v>0</v>
      </c>
      <c r="G628" s="298">
        <f t="shared" si="362"/>
        <v>0</v>
      </c>
      <c r="H628" s="298">
        <f t="shared" si="362"/>
        <v>0</v>
      </c>
      <c r="I628" s="298">
        <f t="shared" si="362"/>
        <v>0</v>
      </c>
      <c r="J628" s="298">
        <f t="shared" si="362"/>
        <v>0</v>
      </c>
      <c r="K628" s="298">
        <f t="shared" si="362"/>
        <v>0</v>
      </c>
      <c r="L628" s="298">
        <f t="shared" si="362"/>
        <v>0</v>
      </c>
      <c r="M628" s="298">
        <f t="shared" si="362"/>
        <v>0</v>
      </c>
      <c r="N628" s="298">
        <f t="shared" si="362"/>
        <v>0</v>
      </c>
      <c r="O628" s="298">
        <f t="shared" si="362"/>
        <v>0</v>
      </c>
      <c r="P628" s="298">
        <f t="shared" si="362"/>
        <v>0</v>
      </c>
      <c r="Q628" s="316">
        <f t="shared" si="334"/>
        <v>0</v>
      </c>
      <c r="R628" s="298">
        <f t="shared" si="362"/>
        <v>0</v>
      </c>
      <c r="S628" s="298">
        <f t="shared" si="362"/>
        <v>0</v>
      </c>
      <c r="T628" s="316">
        <f t="shared" si="335"/>
        <v>0</v>
      </c>
      <c r="U628" s="298">
        <f t="shared" si="362"/>
        <v>0</v>
      </c>
      <c r="V628" s="298">
        <f t="shared" si="362"/>
        <v>0</v>
      </c>
      <c r="W628" s="298"/>
      <c r="X628" s="298"/>
      <c r="Y628" s="298">
        <f t="shared" si="362"/>
        <v>0</v>
      </c>
      <c r="Z628" s="298">
        <f t="shared" si="362"/>
        <v>0</v>
      </c>
      <c r="AA628" s="298">
        <f t="shared" si="362"/>
        <v>0</v>
      </c>
      <c r="AB628" s="298">
        <f t="shared" si="362"/>
        <v>0</v>
      </c>
      <c r="AC628" s="298">
        <f t="shared" si="362"/>
        <v>0</v>
      </c>
      <c r="AD628" s="298"/>
      <c r="AE628" s="298">
        <f t="shared" si="362"/>
        <v>0</v>
      </c>
      <c r="AF628" s="298">
        <f t="shared" si="362"/>
        <v>0</v>
      </c>
      <c r="AG628" s="298">
        <v>1306.57</v>
      </c>
      <c r="AH628" s="298">
        <f t="shared" si="362"/>
        <v>0</v>
      </c>
      <c r="AI628" s="316">
        <f t="shared" si="336"/>
        <v>1306.57</v>
      </c>
      <c r="AJ628" s="297">
        <f t="shared" si="362"/>
        <v>0</v>
      </c>
      <c r="AK628" s="298">
        <f t="shared" si="362"/>
        <v>0</v>
      </c>
      <c r="AL628" s="297">
        <f t="shared" si="337"/>
        <v>1306.57</v>
      </c>
      <c r="AM628" s="333">
        <f t="shared" si="362"/>
        <v>0</v>
      </c>
      <c r="AN628" s="333">
        <f t="shared" si="362"/>
        <v>0</v>
      </c>
      <c r="AO628" s="333"/>
      <c r="AP628" s="332">
        <f t="shared" si="340"/>
        <v>1306.57</v>
      </c>
    </row>
    <row r="629" ht="14" customHeight="1" spans="1:42">
      <c r="A629" s="350"/>
      <c r="B629" s="296"/>
      <c r="C629" s="126" t="s">
        <v>1099</v>
      </c>
      <c r="D629" s="297">
        <f t="shared" si="361"/>
        <v>5</v>
      </c>
      <c r="E629" s="298"/>
      <c r="F629" s="298"/>
      <c r="G629" s="298"/>
      <c r="H629" s="298"/>
      <c r="I629" s="298"/>
      <c r="J629" s="298"/>
      <c r="K629" s="298"/>
      <c r="L629" s="298"/>
      <c r="M629" s="298"/>
      <c r="N629" s="298"/>
      <c r="O629" s="298"/>
      <c r="P629" s="298"/>
      <c r="Q629" s="316">
        <f t="shared" si="334"/>
        <v>0</v>
      </c>
      <c r="R629" s="298"/>
      <c r="S629" s="298"/>
      <c r="T629" s="316">
        <f t="shared" si="335"/>
        <v>0</v>
      </c>
      <c r="U629" s="298"/>
      <c r="V629" s="298"/>
      <c r="W629" s="298"/>
      <c r="X629" s="298"/>
      <c r="Y629" s="298"/>
      <c r="Z629" s="298"/>
      <c r="AA629" s="298"/>
      <c r="AB629" s="298"/>
      <c r="AC629" s="298"/>
      <c r="AD629" s="298"/>
      <c r="AE629" s="298"/>
      <c r="AF629" s="298"/>
      <c r="AG629" s="298">
        <v>5</v>
      </c>
      <c r="AH629" s="298"/>
      <c r="AI629" s="316">
        <f t="shared" si="336"/>
        <v>5</v>
      </c>
      <c r="AJ629" s="316"/>
      <c r="AK629" s="298"/>
      <c r="AL629" s="297">
        <f t="shared" si="337"/>
        <v>5</v>
      </c>
      <c r="AM629" s="332"/>
      <c r="AN629" s="332"/>
      <c r="AO629" s="332"/>
      <c r="AP629" s="332">
        <f t="shared" si="340"/>
        <v>5</v>
      </c>
    </row>
    <row r="630" ht="14" customHeight="1" spans="1:42">
      <c r="A630" s="350"/>
      <c r="B630" s="296"/>
      <c r="C630" s="126" t="s">
        <v>1100</v>
      </c>
      <c r="D630" s="297">
        <f t="shared" si="361"/>
        <v>0</v>
      </c>
      <c r="E630" s="298"/>
      <c r="F630" s="298"/>
      <c r="G630" s="298"/>
      <c r="H630" s="298"/>
      <c r="I630" s="298"/>
      <c r="J630" s="298"/>
      <c r="K630" s="298"/>
      <c r="L630" s="298"/>
      <c r="M630" s="298"/>
      <c r="N630" s="298"/>
      <c r="O630" s="298"/>
      <c r="P630" s="298"/>
      <c r="Q630" s="316">
        <f t="shared" si="334"/>
        <v>0</v>
      </c>
      <c r="R630" s="298"/>
      <c r="S630" s="298"/>
      <c r="T630" s="316">
        <f t="shared" si="335"/>
        <v>0</v>
      </c>
      <c r="U630" s="298"/>
      <c r="V630" s="298"/>
      <c r="W630" s="298"/>
      <c r="X630" s="298"/>
      <c r="Y630" s="298"/>
      <c r="Z630" s="298"/>
      <c r="AA630" s="298"/>
      <c r="AB630" s="298"/>
      <c r="AC630" s="298"/>
      <c r="AD630" s="298"/>
      <c r="AE630" s="298"/>
      <c r="AF630" s="298"/>
      <c r="AG630" s="298"/>
      <c r="AH630" s="298"/>
      <c r="AI630" s="316">
        <f t="shared" si="336"/>
        <v>0</v>
      </c>
      <c r="AJ630" s="316"/>
      <c r="AK630" s="298"/>
      <c r="AL630" s="297">
        <f t="shared" si="337"/>
        <v>0</v>
      </c>
      <c r="AM630" s="332"/>
      <c r="AN630" s="332"/>
      <c r="AO630" s="332"/>
      <c r="AP630" s="332">
        <f t="shared" si="340"/>
        <v>0</v>
      </c>
    </row>
    <row r="631" ht="14" customHeight="1" spans="1:42">
      <c r="A631" s="350"/>
      <c r="B631" s="296"/>
      <c r="C631" s="126" t="s">
        <v>1101</v>
      </c>
      <c r="D631" s="297">
        <f>D632</f>
        <v>57.5</v>
      </c>
      <c r="E631" s="297">
        <f t="shared" ref="D631:AP631" si="363">E632</f>
        <v>0</v>
      </c>
      <c r="F631" s="297">
        <f t="shared" si="363"/>
        <v>0</v>
      </c>
      <c r="G631" s="297">
        <f t="shared" si="363"/>
        <v>0</v>
      </c>
      <c r="H631" s="297">
        <f t="shared" si="363"/>
        <v>0</v>
      </c>
      <c r="I631" s="297">
        <f t="shared" si="363"/>
        <v>0</v>
      </c>
      <c r="J631" s="297">
        <f t="shared" si="363"/>
        <v>0</v>
      </c>
      <c r="K631" s="297">
        <f t="shared" si="363"/>
        <v>0</v>
      </c>
      <c r="L631" s="297">
        <f t="shared" si="363"/>
        <v>0</v>
      </c>
      <c r="M631" s="297">
        <f t="shared" si="363"/>
        <v>0</v>
      </c>
      <c r="N631" s="297">
        <f t="shared" si="363"/>
        <v>0</v>
      </c>
      <c r="O631" s="297">
        <f t="shared" si="363"/>
        <v>0</v>
      </c>
      <c r="P631" s="297">
        <f t="shared" si="363"/>
        <v>0</v>
      </c>
      <c r="Q631" s="297">
        <f t="shared" si="363"/>
        <v>0</v>
      </c>
      <c r="R631" s="297">
        <f t="shared" si="363"/>
        <v>0</v>
      </c>
      <c r="S631" s="297">
        <f t="shared" si="363"/>
        <v>0</v>
      </c>
      <c r="T631" s="297">
        <f t="shared" si="363"/>
        <v>0</v>
      </c>
      <c r="U631" s="297">
        <f t="shared" si="363"/>
        <v>0</v>
      </c>
      <c r="V631" s="297">
        <f t="shared" si="363"/>
        <v>0</v>
      </c>
      <c r="W631" s="297">
        <f t="shared" si="363"/>
        <v>0</v>
      </c>
      <c r="X631" s="297">
        <f t="shared" si="363"/>
        <v>0</v>
      </c>
      <c r="Y631" s="297">
        <f t="shared" si="363"/>
        <v>0</v>
      </c>
      <c r="Z631" s="297">
        <f t="shared" si="363"/>
        <v>0</v>
      </c>
      <c r="AA631" s="297">
        <f t="shared" si="363"/>
        <v>0</v>
      </c>
      <c r="AB631" s="297">
        <f t="shared" si="363"/>
        <v>0</v>
      </c>
      <c r="AC631" s="297">
        <f t="shared" si="363"/>
        <v>0</v>
      </c>
      <c r="AD631" s="297">
        <f t="shared" si="363"/>
        <v>0</v>
      </c>
      <c r="AE631" s="297">
        <f t="shared" si="363"/>
        <v>0</v>
      </c>
      <c r="AF631" s="297">
        <f t="shared" si="363"/>
        <v>0</v>
      </c>
      <c r="AG631" s="297">
        <f t="shared" si="363"/>
        <v>57.5</v>
      </c>
      <c r="AH631" s="297">
        <f t="shared" si="363"/>
        <v>0</v>
      </c>
      <c r="AI631" s="297">
        <f t="shared" si="363"/>
        <v>57.5</v>
      </c>
      <c r="AJ631" s="297">
        <f t="shared" ref="AJ631:AP631" si="364">AJ632</f>
        <v>0</v>
      </c>
      <c r="AK631" s="297">
        <f t="shared" si="364"/>
        <v>0</v>
      </c>
      <c r="AL631" s="297">
        <f t="shared" si="364"/>
        <v>57.5</v>
      </c>
      <c r="AM631" s="297">
        <f t="shared" si="364"/>
        <v>0</v>
      </c>
      <c r="AN631" s="297">
        <f t="shared" si="364"/>
        <v>0</v>
      </c>
      <c r="AO631" s="297">
        <f t="shared" si="364"/>
        <v>0</v>
      </c>
      <c r="AP631" s="297">
        <f t="shared" si="364"/>
        <v>57.5</v>
      </c>
    </row>
    <row r="632" ht="14" customHeight="1" spans="1:42">
      <c r="A632" s="350"/>
      <c r="B632" s="296"/>
      <c r="C632" s="126" t="s">
        <v>1102</v>
      </c>
      <c r="D632" s="297">
        <f>Q632+T632+AI632+AJ632+AK632</f>
        <v>57.5</v>
      </c>
      <c r="E632" s="298"/>
      <c r="F632" s="298"/>
      <c r="G632" s="298"/>
      <c r="H632" s="298"/>
      <c r="I632" s="298"/>
      <c r="J632" s="298"/>
      <c r="K632" s="298"/>
      <c r="L632" s="298"/>
      <c r="M632" s="298"/>
      <c r="N632" s="298"/>
      <c r="O632" s="298"/>
      <c r="P632" s="298"/>
      <c r="Q632" s="316"/>
      <c r="R632" s="298"/>
      <c r="S632" s="298"/>
      <c r="T632" s="316">
        <f>SUM(R632:S632)</f>
        <v>0</v>
      </c>
      <c r="U632" s="298"/>
      <c r="V632" s="298"/>
      <c r="W632" s="298"/>
      <c r="X632" s="298"/>
      <c r="Y632" s="298"/>
      <c r="Z632" s="298"/>
      <c r="AA632" s="298"/>
      <c r="AB632" s="298"/>
      <c r="AC632" s="298"/>
      <c r="AD632" s="298"/>
      <c r="AE632" s="298"/>
      <c r="AF632" s="298"/>
      <c r="AG632" s="298">
        <v>57.5</v>
      </c>
      <c r="AH632" s="298"/>
      <c r="AI632" s="316">
        <f>SUM(V632:AH632)</f>
        <v>57.5</v>
      </c>
      <c r="AJ632" s="316"/>
      <c r="AK632" s="298"/>
      <c r="AL632" s="297">
        <f>Q632+T632+U632+AI632+AJ632+AK632</f>
        <v>57.5</v>
      </c>
      <c r="AM632" s="332"/>
      <c r="AN632" s="332"/>
      <c r="AO632" s="332"/>
      <c r="AP632" s="332">
        <f>AL632+AM632+AN632+AO632</f>
        <v>57.5</v>
      </c>
    </row>
    <row r="633" ht="14" customHeight="1" spans="1:45">
      <c r="A633" s="350"/>
      <c r="B633" s="296"/>
      <c r="C633" s="351" t="s">
        <v>330</v>
      </c>
      <c r="D633" s="297">
        <f t="shared" ref="D633:AP633" si="365">D8+D99+D106+D152+D188+D198+D231+D320+D372+D413+D432+D523+D543+D560+D568+D595+D605+D616+D617+D621+D626+D631</f>
        <v>184348.34</v>
      </c>
      <c r="E633" s="297">
        <f t="shared" si="365"/>
        <v>48371.9</v>
      </c>
      <c r="F633" s="297">
        <f t="shared" si="365"/>
        <v>7407</v>
      </c>
      <c r="G633" s="297">
        <f t="shared" si="365"/>
        <v>8061.81</v>
      </c>
      <c r="H633" s="297">
        <f t="shared" si="365"/>
        <v>0</v>
      </c>
      <c r="I633" s="297">
        <f t="shared" si="365"/>
        <v>2516.66</v>
      </c>
      <c r="J633" s="297">
        <f t="shared" si="365"/>
        <v>109.51</v>
      </c>
      <c r="K633" s="297">
        <f t="shared" si="365"/>
        <v>119.54</v>
      </c>
      <c r="L633" s="297">
        <f t="shared" si="365"/>
        <v>5009.88</v>
      </c>
      <c r="M633" s="297">
        <f t="shared" si="365"/>
        <v>128.91</v>
      </c>
      <c r="N633" s="297">
        <f t="shared" si="365"/>
        <v>150</v>
      </c>
      <c r="O633" s="297">
        <f t="shared" si="365"/>
        <v>500</v>
      </c>
      <c r="P633" s="297">
        <f t="shared" si="365"/>
        <v>2611.64</v>
      </c>
      <c r="Q633" s="297">
        <f t="shared" si="365"/>
        <v>74986.85</v>
      </c>
      <c r="R633" s="297">
        <f t="shared" si="365"/>
        <v>2500.14</v>
      </c>
      <c r="S633" s="297">
        <f t="shared" si="365"/>
        <v>838.5</v>
      </c>
      <c r="T633" s="297">
        <f t="shared" si="365"/>
        <v>3338.64</v>
      </c>
      <c r="U633" s="297">
        <f t="shared" si="365"/>
        <v>0</v>
      </c>
      <c r="V633" s="297">
        <f t="shared" si="365"/>
        <v>5169.51</v>
      </c>
      <c r="W633" s="297">
        <f t="shared" si="365"/>
        <v>3906.59</v>
      </c>
      <c r="X633" s="297">
        <f t="shared" si="365"/>
        <v>7323.05</v>
      </c>
      <c r="Y633" s="297">
        <f t="shared" si="365"/>
        <v>12819.77</v>
      </c>
      <c r="Z633" s="297">
        <f t="shared" si="365"/>
        <v>878.82</v>
      </c>
      <c r="AA633" s="297">
        <f t="shared" si="365"/>
        <v>2458.29</v>
      </c>
      <c r="AB633" s="297">
        <f t="shared" si="365"/>
        <v>148.8</v>
      </c>
      <c r="AC633" s="297">
        <f t="shared" si="365"/>
        <v>224.26</v>
      </c>
      <c r="AD633" s="297">
        <f t="shared" si="365"/>
        <v>3150.77</v>
      </c>
      <c r="AE633" s="297">
        <f t="shared" si="365"/>
        <v>59758.99</v>
      </c>
      <c r="AF633" s="297">
        <f t="shared" si="365"/>
        <v>2880.15</v>
      </c>
      <c r="AG633" s="297">
        <f t="shared" si="365"/>
        <v>1369.07</v>
      </c>
      <c r="AH633" s="297">
        <f t="shared" si="365"/>
        <v>506.28</v>
      </c>
      <c r="AI633" s="297">
        <f t="shared" si="365"/>
        <v>100594.35</v>
      </c>
      <c r="AJ633" s="297">
        <f t="shared" si="365"/>
        <v>0</v>
      </c>
      <c r="AK633" s="297">
        <f t="shared" si="365"/>
        <v>5428.5</v>
      </c>
      <c r="AL633" s="297">
        <f t="shared" si="365"/>
        <v>184348.34</v>
      </c>
      <c r="AM633" s="297">
        <f t="shared" si="365"/>
        <v>32660.02</v>
      </c>
      <c r="AN633" s="297">
        <f t="shared" si="365"/>
        <v>22554</v>
      </c>
      <c r="AO633" s="297">
        <f t="shared" si="365"/>
        <v>23908.02</v>
      </c>
      <c r="AP633" s="297">
        <f t="shared" si="365"/>
        <v>263470.38</v>
      </c>
      <c r="AQ633" s="357"/>
      <c r="AS633" s="357"/>
    </row>
    <row r="634" ht="14" customHeight="1" spans="1:42">
      <c r="A634" s="350"/>
      <c r="B634" s="296"/>
      <c r="C634" s="352" t="s">
        <v>1103</v>
      </c>
      <c r="D634" s="297">
        <f>Q634+T634+AI634+AJ634+AK634</f>
        <v>0</v>
      </c>
      <c r="E634" s="298"/>
      <c r="F634" s="298"/>
      <c r="G634" s="298"/>
      <c r="H634" s="298"/>
      <c r="I634" s="298"/>
      <c r="J634" s="298"/>
      <c r="K634" s="298"/>
      <c r="L634" s="298"/>
      <c r="M634" s="298"/>
      <c r="N634" s="298"/>
      <c r="O634" s="298"/>
      <c r="P634" s="298"/>
      <c r="Q634" s="316">
        <f t="shared" si="334"/>
        <v>0</v>
      </c>
      <c r="R634" s="298"/>
      <c r="S634" s="298"/>
      <c r="T634" s="316">
        <f t="shared" si="335"/>
        <v>0</v>
      </c>
      <c r="U634" s="298"/>
      <c r="V634" s="298"/>
      <c r="W634" s="298"/>
      <c r="X634" s="298"/>
      <c r="Y634" s="298"/>
      <c r="Z634" s="298"/>
      <c r="AA634" s="298"/>
      <c r="AB634" s="298"/>
      <c r="AC634" s="298"/>
      <c r="AD634" s="298"/>
      <c r="AE634" s="298"/>
      <c r="AF634" s="298"/>
      <c r="AG634" s="298"/>
      <c r="AH634" s="298"/>
      <c r="AI634" s="316">
        <f t="shared" si="336"/>
        <v>0</v>
      </c>
      <c r="AJ634" s="316"/>
      <c r="AK634" s="298"/>
      <c r="AL634" s="297">
        <f t="shared" si="337"/>
        <v>0</v>
      </c>
      <c r="AM634" s="332"/>
      <c r="AN634" s="332"/>
      <c r="AO634" s="332"/>
      <c r="AP634" s="332">
        <f t="shared" si="340"/>
        <v>0</v>
      </c>
    </row>
    <row r="635" ht="14" customHeight="1" spans="1:42">
      <c r="A635" s="350"/>
      <c r="B635" s="296"/>
      <c r="C635" s="125" t="s">
        <v>1104</v>
      </c>
      <c r="D635" s="297">
        <f>D636</f>
        <v>488</v>
      </c>
      <c r="E635" s="297">
        <f t="shared" ref="E635:AL635" si="366">E636</f>
        <v>0</v>
      </c>
      <c r="F635" s="297">
        <f t="shared" si="366"/>
        <v>0</v>
      </c>
      <c r="G635" s="297">
        <f t="shared" si="366"/>
        <v>0</v>
      </c>
      <c r="H635" s="297">
        <f t="shared" si="366"/>
        <v>0</v>
      </c>
      <c r="I635" s="297">
        <f t="shared" si="366"/>
        <v>0</v>
      </c>
      <c r="J635" s="297">
        <f t="shared" si="366"/>
        <v>0</v>
      </c>
      <c r="K635" s="297">
        <f t="shared" si="366"/>
        <v>0</v>
      </c>
      <c r="L635" s="297">
        <f t="shared" si="366"/>
        <v>0</v>
      </c>
      <c r="M635" s="297">
        <f t="shared" si="366"/>
        <v>0</v>
      </c>
      <c r="N635" s="297">
        <f t="shared" si="366"/>
        <v>0</v>
      </c>
      <c r="O635" s="297">
        <f t="shared" si="366"/>
        <v>0</v>
      </c>
      <c r="P635" s="297">
        <f t="shared" si="366"/>
        <v>0</v>
      </c>
      <c r="Q635" s="297">
        <f t="shared" si="366"/>
        <v>0</v>
      </c>
      <c r="R635" s="297">
        <f t="shared" si="366"/>
        <v>0</v>
      </c>
      <c r="S635" s="297">
        <f t="shared" si="366"/>
        <v>0</v>
      </c>
      <c r="T635" s="297">
        <f t="shared" si="366"/>
        <v>0</v>
      </c>
      <c r="U635" s="297">
        <f t="shared" si="366"/>
        <v>488</v>
      </c>
      <c r="V635" s="297">
        <f t="shared" si="366"/>
        <v>0</v>
      </c>
      <c r="W635" s="297">
        <f t="shared" si="366"/>
        <v>0</v>
      </c>
      <c r="X635" s="297">
        <f t="shared" si="366"/>
        <v>0</v>
      </c>
      <c r="Y635" s="297">
        <f t="shared" si="366"/>
        <v>0</v>
      </c>
      <c r="Z635" s="297">
        <f t="shared" si="366"/>
        <v>0</v>
      </c>
      <c r="AA635" s="297">
        <f t="shared" si="366"/>
        <v>0</v>
      </c>
      <c r="AB635" s="297">
        <f t="shared" si="366"/>
        <v>0</v>
      </c>
      <c r="AC635" s="297">
        <f t="shared" si="366"/>
        <v>0</v>
      </c>
      <c r="AD635" s="297">
        <f t="shared" si="366"/>
        <v>0</v>
      </c>
      <c r="AE635" s="297">
        <f t="shared" si="366"/>
        <v>0</v>
      </c>
      <c r="AF635" s="297">
        <f t="shared" si="366"/>
        <v>0</v>
      </c>
      <c r="AG635" s="297">
        <f t="shared" si="366"/>
        <v>0</v>
      </c>
      <c r="AH635" s="297">
        <f t="shared" si="366"/>
        <v>0</v>
      </c>
      <c r="AI635" s="297">
        <f t="shared" si="366"/>
        <v>0</v>
      </c>
      <c r="AJ635" s="297">
        <f t="shared" si="366"/>
        <v>0</v>
      </c>
      <c r="AK635" s="297">
        <f t="shared" si="366"/>
        <v>0</v>
      </c>
      <c r="AL635" s="297">
        <f t="shared" si="366"/>
        <v>488</v>
      </c>
      <c r="AM635" s="332"/>
      <c r="AN635" s="332"/>
      <c r="AO635" s="332"/>
      <c r="AP635" s="332">
        <f t="shared" si="340"/>
        <v>488</v>
      </c>
    </row>
    <row r="636" ht="14" customHeight="1" spans="1:42">
      <c r="A636" s="126"/>
      <c r="B636" s="296"/>
      <c r="C636" s="353" t="s">
        <v>1105</v>
      </c>
      <c r="D636" s="297">
        <f>Q636+T636+U636+AI636+AJ636+AK636</f>
        <v>488</v>
      </c>
      <c r="E636" s="298"/>
      <c r="F636" s="298"/>
      <c r="G636" s="298"/>
      <c r="H636" s="298"/>
      <c r="I636" s="298"/>
      <c r="J636" s="298"/>
      <c r="K636" s="298"/>
      <c r="L636" s="298"/>
      <c r="M636" s="298"/>
      <c r="N636" s="298"/>
      <c r="O636" s="298"/>
      <c r="P636" s="298"/>
      <c r="Q636" s="316">
        <f t="shared" si="334"/>
        <v>0</v>
      </c>
      <c r="R636" s="298"/>
      <c r="S636" s="298"/>
      <c r="T636" s="316">
        <f t="shared" si="335"/>
        <v>0</v>
      </c>
      <c r="U636" s="298">
        <v>488</v>
      </c>
      <c r="V636" s="298"/>
      <c r="W636" s="298"/>
      <c r="X636" s="298"/>
      <c r="Y636" s="298"/>
      <c r="Z636" s="298"/>
      <c r="AA636" s="298"/>
      <c r="AB636" s="298"/>
      <c r="AC636" s="298"/>
      <c r="AD636" s="298"/>
      <c r="AE636" s="298"/>
      <c r="AF636" s="298"/>
      <c r="AG636" s="298"/>
      <c r="AH636" s="298"/>
      <c r="AI636" s="316">
        <f t="shared" si="336"/>
        <v>0</v>
      </c>
      <c r="AJ636" s="316"/>
      <c r="AK636" s="298"/>
      <c r="AL636" s="297">
        <f t="shared" si="337"/>
        <v>488</v>
      </c>
      <c r="AM636" s="332"/>
      <c r="AN636" s="332"/>
      <c r="AO636" s="332"/>
      <c r="AP636" s="332">
        <f t="shared" si="340"/>
        <v>488</v>
      </c>
    </row>
    <row r="637" ht="14" customHeight="1" spans="1:42">
      <c r="A637" s="354" t="s">
        <v>1106</v>
      </c>
      <c r="B637" s="296">
        <f>B77+B78+B121</f>
        <v>263958</v>
      </c>
      <c r="C637" s="354" t="s">
        <v>1107</v>
      </c>
      <c r="D637" s="297">
        <f t="shared" ref="D637:AP637" si="367">D8+D99+D106+D152+D188+D198+D231+D320+D372+D413+D432+D523+D543+D560+D568+D595+D605+D616+D617+D621+D626+D631+D635</f>
        <v>184836.34</v>
      </c>
      <c r="E637" s="297">
        <f t="shared" si="367"/>
        <v>48371.9</v>
      </c>
      <c r="F637" s="297">
        <f t="shared" si="367"/>
        <v>7407</v>
      </c>
      <c r="G637" s="297">
        <f t="shared" si="367"/>
        <v>8061.81</v>
      </c>
      <c r="H637" s="297">
        <f t="shared" si="367"/>
        <v>0</v>
      </c>
      <c r="I637" s="297">
        <f t="shared" si="367"/>
        <v>2516.66</v>
      </c>
      <c r="J637" s="297">
        <f t="shared" si="367"/>
        <v>109.51</v>
      </c>
      <c r="K637" s="297">
        <f t="shared" si="367"/>
        <v>119.54</v>
      </c>
      <c r="L637" s="297">
        <f t="shared" si="367"/>
        <v>5009.88</v>
      </c>
      <c r="M637" s="297">
        <f t="shared" si="367"/>
        <v>128.91</v>
      </c>
      <c r="N637" s="297">
        <f t="shared" si="367"/>
        <v>150</v>
      </c>
      <c r="O637" s="297">
        <f t="shared" si="367"/>
        <v>500</v>
      </c>
      <c r="P637" s="297">
        <f t="shared" si="367"/>
        <v>2611.64</v>
      </c>
      <c r="Q637" s="297">
        <f t="shared" si="367"/>
        <v>74986.85</v>
      </c>
      <c r="R637" s="297">
        <f t="shared" si="367"/>
        <v>2500.14</v>
      </c>
      <c r="S637" s="297">
        <f t="shared" si="367"/>
        <v>838.5</v>
      </c>
      <c r="T637" s="297">
        <f t="shared" si="367"/>
        <v>3338.64</v>
      </c>
      <c r="U637" s="297">
        <f t="shared" si="367"/>
        <v>488</v>
      </c>
      <c r="V637" s="297">
        <f t="shared" si="367"/>
        <v>5169.51</v>
      </c>
      <c r="W637" s="297">
        <f t="shared" si="367"/>
        <v>3906.59</v>
      </c>
      <c r="X637" s="297">
        <f t="shared" si="367"/>
        <v>7323.05</v>
      </c>
      <c r="Y637" s="297">
        <f t="shared" si="367"/>
        <v>12819.77</v>
      </c>
      <c r="Z637" s="297">
        <f t="shared" si="367"/>
        <v>878.82</v>
      </c>
      <c r="AA637" s="297">
        <f t="shared" si="367"/>
        <v>2458.29</v>
      </c>
      <c r="AB637" s="297">
        <f t="shared" si="367"/>
        <v>148.8</v>
      </c>
      <c r="AC637" s="297">
        <f t="shared" si="367"/>
        <v>224.26</v>
      </c>
      <c r="AD637" s="297">
        <f t="shared" si="367"/>
        <v>3150.77</v>
      </c>
      <c r="AE637" s="297">
        <f t="shared" si="367"/>
        <v>59758.99</v>
      </c>
      <c r="AF637" s="297">
        <f t="shared" si="367"/>
        <v>2880.15</v>
      </c>
      <c r="AG637" s="297">
        <f t="shared" si="367"/>
        <v>1369.07</v>
      </c>
      <c r="AH637" s="297">
        <f t="shared" si="367"/>
        <v>506.28</v>
      </c>
      <c r="AI637" s="297">
        <f t="shared" si="367"/>
        <v>100594.35</v>
      </c>
      <c r="AJ637" s="297">
        <f t="shared" si="367"/>
        <v>0</v>
      </c>
      <c r="AK637" s="297">
        <f t="shared" si="367"/>
        <v>5428.5</v>
      </c>
      <c r="AL637" s="297">
        <f t="shared" si="367"/>
        <v>184836.34</v>
      </c>
      <c r="AM637" s="297">
        <f t="shared" si="367"/>
        <v>32660.02</v>
      </c>
      <c r="AN637" s="297">
        <f t="shared" si="367"/>
        <v>22554</v>
      </c>
      <c r="AO637" s="297">
        <f t="shared" si="367"/>
        <v>23908.02</v>
      </c>
      <c r="AP637" s="297">
        <f t="shared" si="367"/>
        <v>263958.38</v>
      </c>
    </row>
    <row r="638" ht="17.25" hidden="1" customHeight="1" spans="18:42">
      <c r="R638" s="355"/>
      <c r="S638" s="355"/>
      <c r="T638" s="355"/>
      <c r="AK638" s="356"/>
      <c r="AP638" s="280">
        <f>B77-AL637</f>
        <v>-0.339999999996508</v>
      </c>
    </row>
    <row r="639" ht="19.5" hidden="1" customHeight="1" spans="18:37">
      <c r="R639" s="355"/>
      <c r="S639" s="355"/>
      <c r="T639" s="355"/>
      <c r="AK639" s="356"/>
    </row>
    <row r="640" ht="19.5" hidden="1" customHeight="1" spans="18:37">
      <c r="R640" s="355"/>
      <c r="S640" s="355"/>
      <c r="T640" s="355"/>
      <c r="AK640" s="356"/>
    </row>
    <row r="641" ht="17.25" hidden="1" customHeight="1" spans="17:20">
      <c r="Q641" s="280" t="s">
        <v>1108</v>
      </c>
      <c r="R641" s="359"/>
      <c r="S641" s="359"/>
      <c r="T641" s="359"/>
    </row>
    <row r="642" hidden="1" spans="17:38">
      <c r="Q642" s="280" t="s">
        <v>1109</v>
      </c>
      <c r="R642" s="359"/>
      <c r="S642" s="359"/>
      <c r="T642" s="359"/>
      <c r="AL642" s="358">
        <f>B77-AL637</f>
        <v>-0.339999999996508</v>
      </c>
    </row>
    <row r="643" ht="14.25" hidden="1" customHeight="1" spans="17:42">
      <c r="Q643" s="280" t="s">
        <v>1110</v>
      </c>
      <c r="Y643" s="360" t="s">
        <v>1111</v>
      </c>
      <c r="Z643" s="360"/>
      <c r="AA643" s="360"/>
      <c r="AB643" s="360"/>
      <c r="AC643" s="360"/>
      <c r="AD643" s="360"/>
      <c r="AE643" s="360"/>
      <c r="AF643" s="360"/>
      <c r="AG643" s="360"/>
      <c r="AH643" s="360"/>
      <c r="AI643" s="360"/>
      <c r="AJ643" s="360"/>
      <c r="AK643" s="360"/>
      <c r="AL643" s="280">
        <v>2736.27</v>
      </c>
      <c r="AN643" s="360"/>
      <c r="AO643" s="360"/>
      <c r="AP643" s="360"/>
    </row>
    <row r="644" hidden="1" spans="5:38">
      <c r="E644" s="298">
        <v>3454.97</v>
      </c>
      <c r="F644" s="298"/>
      <c r="G644" s="298">
        <v>642.36</v>
      </c>
      <c r="H644" s="298">
        <v>256.94</v>
      </c>
      <c r="I644" s="298">
        <v>200.76</v>
      </c>
      <c r="J644" s="298">
        <v>4.08</v>
      </c>
      <c r="K644" s="298">
        <v>9.64</v>
      </c>
      <c r="L644" s="298"/>
      <c r="M644" s="298">
        <v>16.15</v>
      </c>
      <c r="N644" s="298">
        <v>27</v>
      </c>
      <c r="O644" s="298"/>
      <c r="P644" s="298">
        <v>256.94</v>
      </c>
      <c r="Q644" s="280" t="s">
        <v>1112</v>
      </c>
      <c r="AL644" s="361">
        <f>SUM(AL642:AL643)</f>
        <v>2735.93</v>
      </c>
    </row>
    <row r="645" hidden="1" spans="5:17">
      <c r="E645" s="358"/>
      <c r="Q645" s="280" t="s">
        <v>1113</v>
      </c>
    </row>
    <row r="646" hidden="1" spans="17:17">
      <c r="Q646" s="280" t="s">
        <v>1114</v>
      </c>
    </row>
    <row r="647" hidden="1" spans="17:17">
      <c r="Q647" s="280" t="s">
        <v>1115</v>
      </c>
    </row>
    <row r="648" hidden="1" spans="17:17">
      <c r="Q648" s="280" t="s">
        <v>1116</v>
      </c>
    </row>
    <row r="649" hidden="1" spans="17:17">
      <c r="Q649" s="280" t="s">
        <v>1117</v>
      </c>
    </row>
    <row r="650" hidden="1"/>
    <row r="651" hidden="1" spans="4:42">
      <c r="D651" s="280">
        <v>116227.1</v>
      </c>
      <c r="E651" s="280">
        <v>49997.13</v>
      </c>
      <c r="F651" s="280">
        <v>0</v>
      </c>
      <c r="G651" s="280">
        <v>6649.07</v>
      </c>
      <c r="H651" s="280">
        <v>2385.64</v>
      </c>
      <c r="I651" s="280">
        <v>2311.31</v>
      </c>
      <c r="J651" s="280">
        <v>101.72</v>
      </c>
      <c r="K651" s="280">
        <v>88.93</v>
      </c>
      <c r="L651" s="280">
        <v>4597.15</v>
      </c>
      <c r="M651" s="280">
        <v>132.86</v>
      </c>
      <c r="N651" s="280">
        <v>150</v>
      </c>
      <c r="O651" s="280">
        <v>500</v>
      </c>
      <c r="P651" s="280">
        <v>2361.69</v>
      </c>
      <c r="Q651" s="280">
        <v>69275.5</v>
      </c>
      <c r="R651" s="280">
        <v>2446.1</v>
      </c>
      <c r="S651" s="280">
        <v>813.5</v>
      </c>
      <c r="T651" s="280">
        <v>3259.6</v>
      </c>
      <c r="U651" s="280">
        <v>488</v>
      </c>
      <c r="V651" s="280">
        <v>0</v>
      </c>
      <c r="Y651" s="280">
        <v>0</v>
      </c>
      <c r="Z651" s="280">
        <v>0</v>
      </c>
      <c r="AA651" s="280">
        <v>0</v>
      </c>
      <c r="AB651" s="280">
        <v>0</v>
      </c>
      <c r="AC651" s="280">
        <v>0</v>
      </c>
      <c r="AD651" s="280">
        <v>0</v>
      </c>
      <c r="AE651" s="280">
        <v>0</v>
      </c>
      <c r="AF651" s="280">
        <v>0</v>
      </c>
      <c r="AG651" s="280">
        <v>0</v>
      </c>
      <c r="AH651" s="280">
        <v>33408</v>
      </c>
      <c r="AI651" s="280">
        <v>33408</v>
      </c>
      <c r="AJ651" s="280">
        <v>0</v>
      </c>
      <c r="AK651" s="280">
        <v>9796</v>
      </c>
      <c r="AL651" s="280">
        <v>116227.1</v>
      </c>
      <c r="AM651" s="280">
        <v>12194.74</v>
      </c>
      <c r="AN651" s="280">
        <v>14454.15</v>
      </c>
      <c r="AP651" s="280">
        <v>142875.99</v>
      </c>
    </row>
    <row r="652" hidden="1"/>
    <row r="653" ht="37" customHeight="1"/>
  </sheetData>
  <mergeCells count="38">
    <mergeCell ref="A1:AL1"/>
    <mergeCell ref="A3:B3"/>
    <mergeCell ref="C3:AL3"/>
    <mergeCell ref="AM3:AO3"/>
    <mergeCell ref="E4:AK4"/>
    <mergeCell ref="AM4:AN4"/>
    <mergeCell ref="E5:Q5"/>
    <mergeCell ref="R5:T5"/>
    <mergeCell ref="V5:AI5"/>
    <mergeCell ref="E6:K6"/>
    <mergeCell ref="L6:P6"/>
    <mergeCell ref="Y6:AD6"/>
    <mergeCell ref="Y643:AK643"/>
    <mergeCell ref="AN643:AP643"/>
    <mergeCell ref="A4:A7"/>
    <mergeCell ref="B4:B7"/>
    <mergeCell ref="C4:C7"/>
    <mergeCell ref="D4:D7"/>
    <mergeCell ref="Q6:Q7"/>
    <mergeCell ref="R6:R7"/>
    <mergeCell ref="S6:S7"/>
    <mergeCell ref="T6:T7"/>
    <mergeCell ref="U6:U7"/>
    <mergeCell ref="V6:V7"/>
    <mergeCell ref="W6:W7"/>
    <mergeCell ref="X6:X7"/>
    <mergeCell ref="AE6:AE7"/>
    <mergeCell ref="AF6:AF7"/>
    <mergeCell ref="AG6:AG7"/>
    <mergeCell ref="AH6:AH7"/>
    <mergeCell ref="AI6:AI7"/>
    <mergeCell ref="AJ5:AJ7"/>
    <mergeCell ref="AK5:AK7"/>
    <mergeCell ref="AL4:AL7"/>
    <mergeCell ref="AM5:AM7"/>
    <mergeCell ref="AN5:AN7"/>
    <mergeCell ref="AO4:AO7"/>
    <mergeCell ref="AP3:AP7"/>
  </mergeCells>
  <dataValidations count="1">
    <dataValidation type="whole" operator="between" allowBlank="1" showInputMessage="1" showErrorMessage="1" error="请输入整数！" sqref="B50:B51 B53:B59">
      <formula1>-100000000</formula1>
      <formula2>100000000</formula2>
    </dataValidation>
  </dataValidations>
  <printOptions horizontalCentered="1"/>
  <pageMargins left="0.388888888888889" right="0.2" top="0.786805555555556" bottom="0.388888888888889" header="0.507638888888889" footer="0.507638888888889"/>
  <pageSetup paperSize="8" scale="90" fitToWidth="0" orientation="landscape" horizontalDpi="600"/>
  <headerFooter alignWithMargins="0" scaleWithDoc="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AD83"/>
  <sheetViews>
    <sheetView workbookViewId="0">
      <pane xSplit="2" ySplit="5" topLeftCell="E6" activePane="bottomRight" state="frozen"/>
      <selection/>
      <selection pane="topRight"/>
      <selection pane="bottomLeft"/>
      <selection pane="bottomRight" activeCell="Z6" sqref="H6 K6 Z6"/>
    </sheetView>
  </sheetViews>
  <sheetFormatPr defaultColWidth="9" defaultRowHeight="14.25"/>
  <cols>
    <col min="1" max="1" width="8" customWidth="1"/>
    <col min="2" max="2" width="4.375" style="200" customWidth="1"/>
    <col min="3" max="3" width="4" style="200" hidden="1" customWidth="1"/>
    <col min="4" max="4" width="3.75" style="200" hidden="1" customWidth="1"/>
    <col min="5" max="5" width="5.375" style="200" customWidth="1"/>
    <col min="6" max="6" width="5.75" style="149" customWidth="1"/>
    <col min="7" max="7" width="4.75" style="149" customWidth="1"/>
    <col min="8" max="8" width="4.875" style="149" customWidth="1"/>
    <col min="9" max="9" width="4.625" style="149" customWidth="1"/>
    <col min="10" max="10" width="3.875" style="200" customWidth="1"/>
    <col min="11" max="11" width="4.75" style="149" customWidth="1"/>
    <col min="12" max="12" width="5.625" style="201" customWidth="1"/>
    <col min="13" max="13" width="5.25" style="149" customWidth="1"/>
    <col min="14" max="14" width="4.375" style="149" customWidth="1"/>
    <col min="15" max="15" width="6.875" style="149" customWidth="1"/>
    <col min="16" max="16" width="6.125" style="149" customWidth="1"/>
    <col min="17" max="17" width="3.375" style="149" customWidth="1"/>
    <col min="18" max="18" width="5.25" style="149" customWidth="1"/>
    <col min="19" max="19" width="7.125" style="149" customWidth="1"/>
    <col min="20" max="20" width="5" customWidth="1"/>
    <col min="21" max="21" width="3.75" customWidth="1"/>
    <col min="22" max="22" width="3.625" customWidth="1"/>
    <col min="23" max="23" width="5.125" hidden="1" customWidth="1"/>
    <col min="24" max="24" width="4.125" customWidth="1"/>
    <col min="25" max="25" width="4.875" customWidth="1"/>
    <col min="26" max="26" width="5.75" customWidth="1"/>
    <col min="27" max="27" width="6.875" customWidth="1"/>
    <col min="28" max="28" width="7.75" customWidth="1"/>
    <col min="29" max="29" width="7.625" hidden="1" customWidth="1"/>
    <col min="30" max="30" width="0.125" customWidth="1"/>
  </cols>
  <sheetData>
    <row r="1" ht="18" customHeight="1" spans="1:30">
      <c r="A1" s="202" t="s">
        <v>1118</v>
      </c>
      <c r="B1" s="202"/>
      <c r="C1" s="202"/>
      <c r="D1" s="202"/>
      <c r="E1" s="202"/>
      <c r="F1" s="202"/>
      <c r="G1" s="202"/>
      <c r="H1" s="202"/>
      <c r="I1" s="202"/>
      <c r="J1" s="202"/>
      <c r="K1" s="202"/>
      <c r="L1" s="202"/>
      <c r="M1" s="202"/>
      <c r="N1" s="202"/>
      <c r="O1" s="202"/>
      <c r="P1" s="202"/>
      <c r="Q1" s="202"/>
      <c r="R1" s="202"/>
      <c r="S1" s="202"/>
      <c r="T1" s="202"/>
      <c r="U1" s="202"/>
      <c r="V1" s="202"/>
      <c r="W1" s="202"/>
      <c r="X1" s="202"/>
      <c r="Y1" s="202"/>
      <c r="Z1" s="202"/>
      <c r="AA1" s="202"/>
      <c r="AB1" s="202"/>
      <c r="AC1" s="202"/>
      <c r="AD1" s="202"/>
    </row>
    <row r="2" ht="12.75" customHeight="1" spans="25:29">
      <c r="Y2" s="259" t="s">
        <v>1119</v>
      </c>
      <c r="Z2" s="259"/>
      <c r="AA2" s="259"/>
      <c r="AB2" s="259"/>
      <c r="AC2" s="260"/>
    </row>
    <row r="3" customHeight="1" spans="1:30">
      <c r="A3" s="203" t="s">
        <v>1120</v>
      </c>
      <c r="B3" s="204" t="s">
        <v>1121</v>
      </c>
      <c r="C3" s="205" t="s">
        <v>1122</v>
      </c>
      <c r="D3" s="206"/>
      <c r="E3" s="207" t="s">
        <v>1123</v>
      </c>
      <c r="F3" s="207"/>
      <c r="G3" s="207"/>
      <c r="H3" s="207"/>
      <c r="I3" s="207"/>
      <c r="J3" s="207"/>
      <c r="K3" s="207"/>
      <c r="L3" s="207"/>
      <c r="M3" s="207"/>
      <c r="N3" s="207"/>
      <c r="O3" s="207"/>
      <c r="P3" s="207"/>
      <c r="Q3" s="207"/>
      <c r="R3" s="207"/>
      <c r="S3" s="253"/>
      <c r="T3" s="254" t="s">
        <v>1124</v>
      </c>
      <c r="U3" s="207"/>
      <c r="V3" s="207"/>
      <c r="W3" s="207"/>
      <c r="X3" s="207"/>
      <c r="Y3" s="207"/>
      <c r="Z3" s="207"/>
      <c r="AA3" s="253"/>
      <c r="AB3" s="261" t="s">
        <v>1125</v>
      </c>
      <c r="AC3" s="262" t="s">
        <v>1126</v>
      </c>
      <c r="AD3" s="263" t="s">
        <v>1127</v>
      </c>
    </row>
    <row r="4" s="197" customFormat="1" ht="16.5" customHeight="1" spans="1:30">
      <c r="A4" s="208"/>
      <c r="B4" s="209"/>
      <c r="C4" s="210" t="s">
        <v>1128</v>
      </c>
      <c r="D4" s="211"/>
      <c r="E4" s="212" t="s">
        <v>1129</v>
      </c>
      <c r="F4" s="213" t="s">
        <v>1130</v>
      </c>
      <c r="G4" s="214" t="s">
        <v>1131</v>
      </c>
      <c r="H4" s="214" t="s">
        <v>1132</v>
      </c>
      <c r="I4" s="214" t="s">
        <v>1133</v>
      </c>
      <c r="J4" s="214" t="s">
        <v>1134</v>
      </c>
      <c r="K4" s="214" t="s">
        <v>1135</v>
      </c>
      <c r="L4" s="214" t="s">
        <v>1136</v>
      </c>
      <c r="M4" s="214" t="s">
        <v>1137</v>
      </c>
      <c r="N4" s="214" t="s">
        <v>1138</v>
      </c>
      <c r="O4" s="214" t="s">
        <v>1139</v>
      </c>
      <c r="P4" s="214" t="s">
        <v>1140</v>
      </c>
      <c r="Q4" s="255" t="s">
        <v>1141</v>
      </c>
      <c r="R4" s="255" t="s">
        <v>1142</v>
      </c>
      <c r="S4" s="214" t="s">
        <v>1143</v>
      </c>
      <c r="T4" s="214" t="s">
        <v>1144</v>
      </c>
      <c r="U4" s="214" t="s">
        <v>1145</v>
      </c>
      <c r="V4" s="214" t="s">
        <v>1146</v>
      </c>
      <c r="W4" s="214" t="s">
        <v>1147</v>
      </c>
      <c r="X4" s="214" t="s">
        <v>1148</v>
      </c>
      <c r="Y4" s="255" t="s">
        <v>1149</v>
      </c>
      <c r="Z4" s="214" t="s">
        <v>1150</v>
      </c>
      <c r="AA4" s="214" t="s">
        <v>1151</v>
      </c>
      <c r="AB4" s="264"/>
      <c r="AC4" s="265"/>
      <c r="AD4" s="263"/>
    </row>
    <row r="5" s="197" customFormat="1" ht="42" customHeight="1" spans="1:30">
      <c r="A5" s="208"/>
      <c r="B5" s="209"/>
      <c r="C5" s="215" t="s">
        <v>1152</v>
      </c>
      <c r="D5" s="157" t="s">
        <v>1153</v>
      </c>
      <c r="E5" s="216"/>
      <c r="F5" s="217"/>
      <c r="G5" s="218"/>
      <c r="H5" s="218"/>
      <c r="I5" s="218"/>
      <c r="J5" s="218"/>
      <c r="K5" s="218"/>
      <c r="L5" s="218"/>
      <c r="M5" s="218"/>
      <c r="N5" s="218"/>
      <c r="O5" s="218"/>
      <c r="P5" s="218"/>
      <c r="Q5" s="255"/>
      <c r="R5" s="255"/>
      <c r="S5" s="218"/>
      <c r="T5" s="218"/>
      <c r="U5" s="218"/>
      <c r="V5" s="218"/>
      <c r="W5" s="218"/>
      <c r="X5" s="218"/>
      <c r="Y5" s="255"/>
      <c r="Z5" s="218"/>
      <c r="AA5" s="218"/>
      <c r="AB5" s="264"/>
      <c r="AC5" s="266"/>
      <c r="AD5" s="263"/>
    </row>
    <row r="6" s="198" customFormat="1" ht="16" customHeight="1" spans="1:30">
      <c r="A6" s="219" t="s">
        <v>1154</v>
      </c>
      <c r="B6" s="220">
        <f t="shared" ref="B6:AD6" si="0">SUM(B7:B82)</f>
        <v>1824</v>
      </c>
      <c r="C6" s="220">
        <f t="shared" si="0"/>
        <v>27</v>
      </c>
      <c r="D6" s="220">
        <f t="shared" si="0"/>
        <v>15</v>
      </c>
      <c r="E6" s="221">
        <f t="shared" si="0"/>
        <v>523</v>
      </c>
      <c r="F6" s="221">
        <f t="shared" si="0"/>
        <v>128.33</v>
      </c>
      <c r="G6" s="221">
        <f t="shared" si="0"/>
        <v>1.08</v>
      </c>
      <c r="H6" s="221">
        <f t="shared" si="0"/>
        <v>14.5</v>
      </c>
      <c r="I6" s="221">
        <f t="shared" si="0"/>
        <v>201</v>
      </c>
      <c r="J6" s="221">
        <f t="shared" si="0"/>
        <v>136</v>
      </c>
      <c r="K6" s="221">
        <f t="shared" si="0"/>
        <v>312</v>
      </c>
      <c r="L6" s="221">
        <f t="shared" si="0"/>
        <v>243.9</v>
      </c>
      <c r="M6" s="221">
        <f t="shared" si="0"/>
        <v>435.58</v>
      </c>
      <c r="N6" s="221">
        <f t="shared" si="0"/>
        <v>276.4</v>
      </c>
      <c r="O6" s="221">
        <f t="shared" si="0"/>
        <v>1411.79</v>
      </c>
      <c r="P6" s="221">
        <f t="shared" si="0"/>
        <v>196.75</v>
      </c>
      <c r="Q6" s="221">
        <f t="shared" si="0"/>
        <v>37</v>
      </c>
      <c r="R6" s="221">
        <f t="shared" si="0"/>
        <v>317.7</v>
      </c>
      <c r="S6" s="221">
        <f t="shared" si="0"/>
        <v>1963.24</v>
      </c>
      <c r="T6" s="221">
        <f t="shared" si="0"/>
        <v>118</v>
      </c>
      <c r="U6" s="221">
        <f t="shared" si="0"/>
        <v>60</v>
      </c>
      <c r="V6" s="221">
        <f t="shared" si="0"/>
        <v>20.6</v>
      </c>
      <c r="W6" s="221">
        <f t="shared" si="0"/>
        <v>0</v>
      </c>
      <c r="X6" s="221">
        <f t="shared" si="0"/>
        <v>17</v>
      </c>
      <c r="Y6" s="221">
        <f t="shared" si="0"/>
        <v>13.1</v>
      </c>
      <c r="Z6" s="221">
        <f t="shared" si="0"/>
        <v>609.8</v>
      </c>
      <c r="AA6" s="221">
        <f t="shared" si="0"/>
        <v>838.5</v>
      </c>
      <c r="AB6" s="221">
        <f t="shared" si="0"/>
        <v>2801.74</v>
      </c>
      <c r="AC6" s="267">
        <f t="shared" si="0"/>
        <v>1550.61</v>
      </c>
      <c r="AD6" s="268">
        <f t="shared" si="0"/>
        <v>338.1</v>
      </c>
    </row>
    <row r="7" s="199" customFormat="1" ht="16" customHeight="1" spans="1:30">
      <c r="A7" s="222" t="s">
        <v>1155</v>
      </c>
      <c r="B7" s="223">
        <v>55</v>
      </c>
      <c r="C7" s="224">
        <v>8</v>
      </c>
      <c r="D7" s="224">
        <v>3</v>
      </c>
      <c r="E7" s="225">
        <v>15</v>
      </c>
      <c r="F7" s="226">
        <v>7.9</v>
      </c>
      <c r="G7" s="227">
        <v>0.07</v>
      </c>
      <c r="H7" s="228">
        <v>5.5</v>
      </c>
      <c r="I7" s="228">
        <v>8</v>
      </c>
      <c r="J7" s="248">
        <v>3</v>
      </c>
      <c r="K7" s="249">
        <v>8</v>
      </c>
      <c r="L7" s="249">
        <v>12</v>
      </c>
      <c r="M7" s="249">
        <v>20</v>
      </c>
      <c r="N7" s="249">
        <v>5.5</v>
      </c>
      <c r="O7" s="250">
        <f>F7+G7+H7+K7+L7+M7+N7</f>
        <v>58.97</v>
      </c>
      <c r="P7" s="228">
        <v>63.16</v>
      </c>
      <c r="Q7" s="249">
        <v>12</v>
      </c>
      <c r="R7" s="249">
        <v>88.7</v>
      </c>
      <c r="S7" s="256">
        <f>O7+P7+Q7+R7</f>
        <v>222.83</v>
      </c>
      <c r="T7" s="257">
        <v>15</v>
      </c>
      <c r="U7" s="257">
        <v>10</v>
      </c>
      <c r="V7" s="257"/>
      <c r="W7" s="257"/>
      <c r="X7" s="249">
        <v>6</v>
      </c>
      <c r="Y7" s="257">
        <v>7.6</v>
      </c>
      <c r="Z7" s="257">
        <v>100</v>
      </c>
      <c r="AA7" s="257">
        <f>SUM(T7:Z7)</f>
        <v>138.6</v>
      </c>
      <c r="AB7" s="269">
        <f>S7+AA7</f>
        <v>361.43</v>
      </c>
      <c r="AC7" s="270">
        <v>323.31</v>
      </c>
      <c r="AD7" s="271">
        <v>-3.81999999999999</v>
      </c>
    </row>
    <row r="8" s="199" customFormat="1" ht="16" customHeight="1" spans="1:30">
      <c r="A8" s="222" t="s">
        <v>1156</v>
      </c>
      <c r="B8" s="223">
        <v>24</v>
      </c>
      <c r="C8" s="224">
        <v>5</v>
      </c>
      <c r="D8" s="224">
        <v>1</v>
      </c>
      <c r="E8" s="225">
        <v>3</v>
      </c>
      <c r="F8" s="226">
        <v>2.35</v>
      </c>
      <c r="G8" s="227">
        <v>0.96</v>
      </c>
      <c r="H8" s="229">
        <v>2.5</v>
      </c>
      <c r="I8" s="229">
        <v>3</v>
      </c>
      <c r="J8" s="251">
        <v>1</v>
      </c>
      <c r="K8" s="249">
        <v>3.5</v>
      </c>
      <c r="L8" s="249">
        <v>4</v>
      </c>
      <c r="M8" s="249">
        <v>8</v>
      </c>
      <c r="N8" s="249">
        <v>2.4</v>
      </c>
      <c r="O8" s="250">
        <f t="shared" ref="O8:O72" si="1">F8+G8+H8+K8+L8+M8+N8</f>
        <v>23.71</v>
      </c>
      <c r="P8" s="229">
        <v>24.2</v>
      </c>
      <c r="Q8" s="249"/>
      <c r="R8" s="249"/>
      <c r="S8" s="256">
        <f t="shared" ref="S8:S72" si="2">O8+P8+Q8+R8</f>
        <v>47.91</v>
      </c>
      <c r="T8" s="257">
        <v>27</v>
      </c>
      <c r="U8" s="257">
        <v>3</v>
      </c>
      <c r="V8" s="257"/>
      <c r="W8" s="257"/>
      <c r="X8" s="249">
        <v>2.5</v>
      </c>
      <c r="Y8" s="257"/>
      <c r="Z8" s="257">
        <v>20</v>
      </c>
      <c r="AA8" s="257">
        <f t="shared" ref="AA8:AA72" si="3">SUM(T8:Z8)</f>
        <v>52.5</v>
      </c>
      <c r="AB8" s="269">
        <f t="shared" ref="AB8:AB72" si="4">S8+AA8</f>
        <v>100.41</v>
      </c>
      <c r="AC8" s="270">
        <v>93.42</v>
      </c>
      <c r="AD8" s="271">
        <v>15</v>
      </c>
    </row>
    <row r="9" s="199" customFormat="1" ht="16" customHeight="1" spans="1:30">
      <c r="A9" s="222" t="s">
        <v>1157</v>
      </c>
      <c r="B9" s="223">
        <v>20</v>
      </c>
      <c r="C9" s="224">
        <v>4</v>
      </c>
      <c r="D9" s="224">
        <v>1</v>
      </c>
      <c r="E9" s="225">
        <v>2</v>
      </c>
      <c r="F9" s="226">
        <v>2.06</v>
      </c>
      <c r="G9" s="227">
        <v>0.05</v>
      </c>
      <c r="H9" s="229">
        <v>2</v>
      </c>
      <c r="I9" s="229">
        <v>3</v>
      </c>
      <c r="J9" s="251">
        <v>1</v>
      </c>
      <c r="K9" s="249">
        <v>3.5</v>
      </c>
      <c r="L9" s="249">
        <v>4</v>
      </c>
      <c r="M9" s="249">
        <v>8</v>
      </c>
      <c r="N9" s="249">
        <v>2</v>
      </c>
      <c r="O9" s="250">
        <f t="shared" si="1"/>
        <v>21.61</v>
      </c>
      <c r="P9" s="229">
        <v>29.31</v>
      </c>
      <c r="Q9" s="249"/>
      <c r="R9" s="249"/>
      <c r="S9" s="256">
        <f t="shared" si="2"/>
        <v>50.92</v>
      </c>
      <c r="T9" s="257">
        <v>27</v>
      </c>
      <c r="U9" s="257">
        <v>3</v>
      </c>
      <c r="V9" s="257"/>
      <c r="W9" s="257"/>
      <c r="X9" s="257">
        <v>2.5</v>
      </c>
      <c r="Y9" s="257"/>
      <c r="Z9" s="257">
        <v>20</v>
      </c>
      <c r="AA9" s="257">
        <f t="shared" si="3"/>
        <v>52.5</v>
      </c>
      <c r="AB9" s="269">
        <f t="shared" si="4"/>
        <v>103.42</v>
      </c>
      <c r="AC9" s="270">
        <v>86.56</v>
      </c>
      <c r="AD9" s="271">
        <v>16</v>
      </c>
    </row>
    <row r="10" s="199" customFormat="1" ht="16" customHeight="1" spans="1:30">
      <c r="A10" s="222" t="s">
        <v>1158</v>
      </c>
      <c r="B10" s="230">
        <v>43</v>
      </c>
      <c r="C10" s="224">
        <v>1</v>
      </c>
      <c r="D10" s="224">
        <v>1</v>
      </c>
      <c r="E10" s="225">
        <v>5</v>
      </c>
      <c r="F10" s="231">
        <v>2.4</v>
      </c>
      <c r="G10" s="232"/>
      <c r="H10" s="229">
        <v>0.5</v>
      </c>
      <c r="I10" s="234">
        <v>6</v>
      </c>
      <c r="J10" s="251">
        <v>4</v>
      </c>
      <c r="K10" s="249">
        <v>12</v>
      </c>
      <c r="L10" s="249">
        <v>4.3</v>
      </c>
      <c r="M10" s="249">
        <v>8.6</v>
      </c>
      <c r="N10" s="249">
        <v>4.3</v>
      </c>
      <c r="O10" s="250">
        <f t="shared" si="1"/>
        <v>32.1</v>
      </c>
      <c r="P10" s="229">
        <v>11.52</v>
      </c>
      <c r="Q10" s="249">
        <v>1</v>
      </c>
      <c r="R10" s="249">
        <v>10</v>
      </c>
      <c r="S10" s="256">
        <f t="shared" si="2"/>
        <v>54.62</v>
      </c>
      <c r="T10" s="257">
        <v>2</v>
      </c>
      <c r="U10" s="257"/>
      <c r="V10" s="257"/>
      <c r="W10" s="257">
        <v>0</v>
      </c>
      <c r="X10" s="257"/>
      <c r="Y10" s="257"/>
      <c r="Z10" s="257">
        <v>20</v>
      </c>
      <c r="AA10" s="257">
        <f t="shared" si="3"/>
        <v>22</v>
      </c>
      <c r="AB10" s="269">
        <f t="shared" si="4"/>
        <v>76.62</v>
      </c>
      <c r="AC10" s="270">
        <v>38.7</v>
      </c>
      <c r="AD10" s="271">
        <v>13.5</v>
      </c>
    </row>
    <row r="11" s="199" customFormat="1" ht="16" customHeight="1" spans="1:30">
      <c r="A11" s="222" t="s">
        <v>1159</v>
      </c>
      <c r="B11" s="230">
        <v>11</v>
      </c>
      <c r="C11" s="224"/>
      <c r="D11" s="224"/>
      <c r="E11" s="233">
        <v>7</v>
      </c>
      <c r="F11" s="226">
        <v>1.26</v>
      </c>
      <c r="G11" s="234"/>
      <c r="H11" s="234"/>
      <c r="I11" s="234"/>
      <c r="J11" s="251"/>
      <c r="K11" s="249">
        <v>0</v>
      </c>
      <c r="L11" s="249">
        <v>3.5</v>
      </c>
      <c r="M11" s="249">
        <v>4.48</v>
      </c>
      <c r="N11" s="249">
        <v>1.1</v>
      </c>
      <c r="O11" s="250">
        <f t="shared" si="1"/>
        <v>10.34</v>
      </c>
      <c r="P11" s="229"/>
      <c r="Q11" s="249"/>
      <c r="R11" s="249"/>
      <c r="S11" s="256">
        <f t="shared" si="2"/>
        <v>10.34</v>
      </c>
      <c r="T11" s="257"/>
      <c r="U11" s="257"/>
      <c r="V11" s="257"/>
      <c r="W11" s="257">
        <v>0</v>
      </c>
      <c r="X11" s="257"/>
      <c r="Y11" s="257"/>
      <c r="Z11" s="257">
        <v>0</v>
      </c>
      <c r="AA11" s="257">
        <f t="shared" si="3"/>
        <v>0</v>
      </c>
      <c r="AB11" s="269">
        <f t="shared" si="4"/>
        <v>10.34</v>
      </c>
      <c r="AC11" s="270">
        <v>7</v>
      </c>
      <c r="AD11" s="271">
        <v>0</v>
      </c>
    </row>
    <row r="12" s="199" customFormat="1" ht="16" customHeight="1" spans="1:30">
      <c r="A12" s="235" t="s">
        <v>1160</v>
      </c>
      <c r="B12" s="236">
        <v>23</v>
      </c>
      <c r="C12" s="224">
        <v>1</v>
      </c>
      <c r="D12" s="224">
        <v>2</v>
      </c>
      <c r="E12" s="233">
        <v>2</v>
      </c>
      <c r="F12" s="237">
        <v>28.11</v>
      </c>
      <c r="G12" s="234"/>
      <c r="H12" s="229">
        <v>0.5</v>
      </c>
      <c r="I12" s="234">
        <v>3</v>
      </c>
      <c r="J12" s="251">
        <v>2</v>
      </c>
      <c r="K12" s="249">
        <v>6</v>
      </c>
      <c r="L12" s="249">
        <v>4</v>
      </c>
      <c r="M12" s="249">
        <v>8</v>
      </c>
      <c r="N12" s="249">
        <v>2.3</v>
      </c>
      <c r="O12" s="250">
        <f t="shared" si="1"/>
        <v>48.91</v>
      </c>
      <c r="P12" s="229">
        <v>5.76</v>
      </c>
      <c r="Q12" s="246"/>
      <c r="R12" s="246"/>
      <c r="S12" s="256">
        <f t="shared" si="2"/>
        <v>54.67</v>
      </c>
      <c r="T12" s="257">
        <v>2</v>
      </c>
      <c r="U12" s="258"/>
      <c r="V12" s="258"/>
      <c r="W12" s="257">
        <v>0</v>
      </c>
      <c r="X12" s="257"/>
      <c r="Y12" s="258"/>
      <c r="Z12" s="258">
        <v>20</v>
      </c>
      <c r="AA12" s="257">
        <f t="shared" si="3"/>
        <v>22</v>
      </c>
      <c r="AB12" s="269">
        <f t="shared" si="4"/>
        <v>76.67</v>
      </c>
      <c r="AC12" s="270">
        <v>27</v>
      </c>
      <c r="AD12" s="271">
        <v>11</v>
      </c>
    </row>
    <row r="13" s="199" customFormat="1" ht="16" customHeight="1" spans="1:30">
      <c r="A13" s="235" t="s">
        <v>1161</v>
      </c>
      <c r="B13" s="236">
        <v>11</v>
      </c>
      <c r="C13" s="224">
        <v>1</v>
      </c>
      <c r="D13" s="224">
        <v>1</v>
      </c>
      <c r="E13" s="233">
        <v>1</v>
      </c>
      <c r="F13" s="238"/>
      <c r="G13" s="234"/>
      <c r="H13" s="229">
        <v>0.5</v>
      </c>
      <c r="I13" s="234">
        <v>2</v>
      </c>
      <c r="J13" s="251">
        <v>2</v>
      </c>
      <c r="K13" s="249">
        <v>6</v>
      </c>
      <c r="L13" s="249">
        <v>1.1</v>
      </c>
      <c r="M13" s="249">
        <v>2.2</v>
      </c>
      <c r="N13" s="249">
        <v>1.1</v>
      </c>
      <c r="O13" s="250">
        <f t="shared" si="1"/>
        <v>10.9</v>
      </c>
      <c r="P13" s="229">
        <v>5.76</v>
      </c>
      <c r="Q13" s="246"/>
      <c r="R13" s="246"/>
      <c r="S13" s="256">
        <f t="shared" si="2"/>
        <v>16.66</v>
      </c>
      <c r="T13" s="257">
        <v>2</v>
      </c>
      <c r="U13" s="258"/>
      <c r="V13" s="258"/>
      <c r="W13" s="257">
        <v>0</v>
      </c>
      <c r="X13" s="257"/>
      <c r="Y13" s="258"/>
      <c r="Z13" s="258">
        <v>20</v>
      </c>
      <c r="AA13" s="257">
        <f t="shared" si="3"/>
        <v>22</v>
      </c>
      <c r="AB13" s="269">
        <f t="shared" si="4"/>
        <v>38.66</v>
      </c>
      <c r="AC13" s="270">
        <v>27.7</v>
      </c>
      <c r="AD13" s="271">
        <v>11</v>
      </c>
    </row>
    <row r="14" s="199" customFormat="1" ht="16" customHeight="1" spans="1:30">
      <c r="A14" s="235" t="s">
        <v>1162</v>
      </c>
      <c r="B14" s="239">
        <v>33</v>
      </c>
      <c r="C14" s="224"/>
      <c r="D14" s="224"/>
      <c r="E14" s="233"/>
      <c r="F14" s="238"/>
      <c r="G14" s="234"/>
      <c r="H14" s="229"/>
      <c r="I14" s="234"/>
      <c r="J14" s="251"/>
      <c r="K14" s="249"/>
      <c r="L14" s="249">
        <v>3.3</v>
      </c>
      <c r="M14" s="249">
        <v>6.6</v>
      </c>
      <c r="N14" s="249">
        <v>3.3</v>
      </c>
      <c r="O14" s="250">
        <f t="shared" si="1"/>
        <v>13.2</v>
      </c>
      <c r="P14" s="229"/>
      <c r="Q14" s="246"/>
      <c r="R14" s="246"/>
      <c r="S14" s="256">
        <f t="shared" si="2"/>
        <v>13.2</v>
      </c>
      <c r="T14" s="257"/>
      <c r="U14" s="258"/>
      <c r="V14" s="258"/>
      <c r="W14" s="257"/>
      <c r="X14" s="257"/>
      <c r="Y14" s="258"/>
      <c r="Z14" s="258">
        <v>5</v>
      </c>
      <c r="AA14" s="257">
        <f t="shared" si="3"/>
        <v>5</v>
      </c>
      <c r="AB14" s="269">
        <f t="shared" si="4"/>
        <v>18.2</v>
      </c>
      <c r="AC14" s="270"/>
      <c r="AD14" s="271"/>
    </row>
    <row r="15" s="199" customFormat="1" ht="16" customHeight="1" spans="1:30">
      <c r="A15" s="235" t="s">
        <v>1163</v>
      </c>
      <c r="B15" s="240">
        <v>93</v>
      </c>
      <c r="C15" s="224">
        <v>6</v>
      </c>
      <c r="D15" s="224">
        <v>3</v>
      </c>
      <c r="E15" s="233">
        <v>15</v>
      </c>
      <c r="F15" s="238"/>
      <c r="G15" s="234"/>
      <c r="H15" s="229">
        <v>2</v>
      </c>
      <c r="I15" s="229">
        <v>9</v>
      </c>
      <c r="J15" s="252">
        <v>2</v>
      </c>
      <c r="K15" s="249">
        <v>6</v>
      </c>
      <c r="L15" s="249">
        <v>13.5</v>
      </c>
      <c r="M15" s="249">
        <v>27</v>
      </c>
      <c r="N15" s="249">
        <v>9.3</v>
      </c>
      <c r="O15" s="250">
        <f t="shared" si="1"/>
        <v>57.8</v>
      </c>
      <c r="P15" s="229">
        <v>31.04</v>
      </c>
      <c r="Q15" s="246"/>
      <c r="R15" s="247"/>
      <c r="S15" s="256">
        <f t="shared" si="2"/>
        <v>88.84</v>
      </c>
      <c r="T15" s="257">
        <v>15</v>
      </c>
      <c r="U15" s="258">
        <v>10</v>
      </c>
      <c r="V15" s="258"/>
      <c r="W15" s="257"/>
      <c r="X15" s="257">
        <v>6</v>
      </c>
      <c r="Y15" s="258">
        <v>4</v>
      </c>
      <c r="Z15" s="272">
        <v>100</v>
      </c>
      <c r="AA15" s="257">
        <f t="shared" si="3"/>
        <v>135</v>
      </c>
      <c r="AB15" s="269">
        <f t="shared" si="4"/>
        <v>223.84</v>
      </c>
      <c r="AC15" s="270">
        <v>252.59</v>
      </c>
      <c r="AD15" s="271">
        <v>6.85999999999999</v>
      </c>
    </row>
    <row r="16" s="199" customFormat="1" ht="16" customHeight="1" spans="1:30">
      <c r="A16" s="235" t="s">
        <v>1164</v>
      </c>
      <c r="B16" s="241"/>
      <c r="C16" s="224">
        <v>1</v>
      </c>
      <c r="D16" s="224"/>
      <c r="E16" s="233">
        <v>1</v>
      </c>
      <c r="F16" s="238"/>
      <c r="G16" s="234"/>
      <c r="H16" s="234"/>
      <c r="I16" s="234"/>
      <c r="J16" s="251">
        <v>1</v>
      </c>
      <c r="K16" s="249">
        <v>2.5</v>
      </c>
      <c r="L16" s="249">
        <v>1.5</v>
      </c>
      <c r="M16" s="249">
        <v>3</v>
      </c>
      <c r="N16" s="249">
        <v>0</v>
      </c>
      <c r="O16" s="250">
        <f t="shared" si="1"/>
        <v>7</v>
      </c>
      <c r="P16" s="234"/>
      <c r="Q16" s="246"/>
      <c r="R16" s="246"/>
      <c r="S16" s="256">
        <f t="shared" si="2"/>
        <v>7</v>
      </c>
      <c r="T16" s="257"/>
      <c r="U16" s="258"/>
      <c r="V16" s="258"/>
      <c r="W16" s="257">
        <v>0</v>
      </c>
      <c r="X16" s="257"/>
      <c r="Y16" s="258"/>
      <c r="Z16" s="258">
        <v>5</v>
      </c>
      <c r="AA16" s="257">
        <f t="shared" si="3"/>
        <v>5</v>
      </c>
      <c r="AB16" s="269">
        <f t="shared" si="4"/>
        <v>12</v>
      </c>
      <c r="AC16" s="270">
        <v>5.5</v>
      </c>
      <c r="AD16" s="271">
        <v>3.5</v>
      </c>
    </row>
    <row r="17" s="199" customFormat="1" ht="16" customHeight="1" spans="1:30">
      <c r="A17" s="235" t="s">
        <v>1165</v>
      </c>
      <c r="B17" s="241"/>
      <c r="C17" s="224"/>
      <c r="D17" s="224"/>
      <c r="E17" s="233">
        <v>1</v>
      </c>
      <c r="F17" s="238"/>
      <c r="G17" s="234"/>
      <c r="H17" s="234"/>
      <c r="I17" s="234">
        <v>1</v>
      </c>
      <c r="J17" s="251">
        <v>1</v>
      </c>
      <c r="K17" s="249">
        <v>3.5</v>
      </c>
      <c r="L17" s="249">
        <v>1.5</v>
      </c>
      <c r="M17" s="249">
        <v>3</v>
      </c>
      <c r="N17" s="249">
        <v>0</v>
      </c>
      <c r="O17" s="250">
        <f t="shared" si="1"/>
        <v>8</v>
      </c>
      <c r="P17" s="234"/>
      <c r="Q17" s="246"/>
      <c r="R17" s="246"/>
      <c r="S17" s="256">
        <f t="shared" si="2"/>
        <v>8</v>
      </c>
      <c r="T17" s="257">
        <v>2</v>
      </c>
      <c r="U17" s="258"/>
      <c r="V17" s="258"/>
      <c r="W17" s="257">
        <v>0</v>
      </c>
      <c r="X17" s="257"/>
      <c r="Y17" s="258"/>
      <c r="Z17" s="258">
        <v>8</v>
      </c>
      <c r="AA17" s="257">
        <f t="shared" si="3"/>
        <v>10</v>
      </c>
      <c r="AB17" s="269">
        <f t="shared" si="4"/>
        <v>18</v>
      </c>
      <c r="AC17" s="270">
        <v>9.5</v>
      </c>
      <c r="AD17" s="271">
        <v>8.5</v>
      </c>
    </row>
    <row r="18" s="199" customFormat="1" ht="16" customHeight="1" spans="1:30">
      <c r="A18" s="235" t="s">
        <v>1166</v>
      </c>
      <c r="B18" s="241"/>
      <c r="C18" s="224"/>
      <c r="D18" s="224"/>
      <c r="E18" s="233">
        <v>1</v>
      </c>
      <c r="F18" s="238"/>
      <c r="G18" s="242"/>
      <c r="H18" s="242"/>
      <c r="I18" s="242"/>
      <c r="J18" s="225">
        <v>1</v>
      </c>
      <c r="K18" s="249">
        <v>2.5</v>
      </c>
      <c r="L18" s="249">
        <v>0.6</v>
      </c>
      <c r="M18" s="249">
        <v>1.2</v>
      </c>
      <c r="N18" s="249">
        <v>0</v>
      </c>
      <c r="O18" s="250">
        <f t="shared" si="1"/>
        <v>4.3</v>
      </c>
      <c r="P18" s="242"/>
      <c r="Q18" s="246"/>
      <c r="R18" s="246"/>
      <c r="S18" s="256">
        <f t="shared" si="2"/>
        <v>4.3</v>
      </c>
      <c r="T18" s="257"/>
      <c r="U18" s="258"/>
      <c r="V18" s="258"/>
      <c r="W18" s="257">
        <v>0</v>
      </c>
      <c r="X18" s="257"/>
      <c r="Y18" s="258"/>
      <c r="Z18" s="258">
        <v>2.4</v>
      </c>
      <c r="AA18" s="257">
        <f t="shared" si="3"/>
        <v>2.4</v>
      </c>
      <c r="AB18" s="269">
        <f t="shared" si="4"/>
        <v>6.7</v>
      </c>
      <c r="AC18" s="270">
        <v>2.6</v>
      </c>
      <c r="AD18" s="271">
        <v>3.6</v>
      </c>
    </row>
    <row r="19" s="199" customFormat="1" ht="16" customHeight="1" spans="1:30">
      <c r="A19" s="235" t="s">
        <v>1167</v>
      </c>
      <c r="B19" s="241"/>
      <c r="C19" s="224"/>
      <c r="D19" s="224"/>
      <c r="E19" s="233">
        <v>1</v>
      </c>
      <c r="F19" s="238"/>
      <c r="G19" s="243"/>
      <c r="H19" s="243"/>
      <c r="I19" s="243"/>
      <c r="J19" s="225"/>
      <c r="K19" s="249">
        <v>0</v>
      </c>
      <c r="L19" s="249">
        <v>0.6</v>
      </c>
      <c r="M19" s="249">
        <v>1.2</v>
      </c>
      <c r="N19" s="249">
        <v>0</v>
      </c>
      <c r="O19" s="250">
        <f t="shared" si="1"/>
        <v>1.8</v>
      </c>
      <c r="P19" s="243"/>
      <c r="Q19" s="246"/>
      <c r="R19" s="246"/>
      <c r="S19" s="256">
        <f t="shared" si="2"/>
        <v>1.8</v>
      </c>
      <c r="T19" s="257"/>
      <c r="U19" s="258"/>
      <c r="V19" s="258"/>
      <c r="W19" s="257">
        <v>0</v>
      </c>
      <c r="X19" s="257"/>
      <c r="Y19" s="258"/>
      <c r="Z19" s="258">
        <v>0.8</v>
      </c>
      <c r="AA19" s="257">
        <f t="shared" si="3"/>
        <v>0.8</v>
      </c>
      <c r="AB19" s="269">
        <f t="shared" si="4"/>
        <v>2.6</v>
      </c>
      <c r="AC19" s="270">
        <v>0.6</v>
      </c>
      <c r="AD19" s="271">
        <v>1.6</v>
      </c>
    </row>
    <row r="20" s="199" customFormat="1" ht="16" customHeight="1" spans="1:30">
      <c r="A20" s="235" t="s">
        <v>1168</v>
      </c>
      <c r="B20" s="241"/>
      <c r="C20" s="224"/>
      <c r="D20" s="224"/>
      <c r="E20" s="233">
        <v>1</v>
      </c>
      <c r="F20" s="238"/>
      <c r="G20" s="243"/>
      <c r="H20" s="243"/>
      <c r="I20" s="243"/>
      <c r="J20" s="225">
        <v>1</v>
      </c>
      <c r="K20" s="249">
        <v>2.5</v>
      </c>
      <c r="L20" s="249">
        <v>0.6</v>
      </c>
      <c r="M20" s="249">
        <v>1.2</v>
      </c>
      <c r="N20" s="249">
        <v>0</v>
      </c>
      <c r="O20" s="250">
        <f t="shared" si="1"/>
        <v>4.3</v>
      </c>
      <c r="P20" s="243"/>
      <c r="Q20" s="246"/>
      <c r="R20" s="246"/>
      <c r="S20" s="256">
        <f t="shared" si="2"/>
        <v>4.3</v>
      </c>
      <c r="T20" s="257"/>
      <c r="U20" s="258"/>
      <c r="V20" s="258"/>
      <c r="W20" s="257">
        <v>0</v>
      </c>
      <c r="X20" s="257"/>
      <c r="Y20" s="258"/>
      <c r="Z20" s="258">
        <v>1</v>
      </c>
      <c r="AA20" s="257">
        <f t="shared" si="3"/>
        <v>1</v>
      </c>
      <c r="AB20" s="269">
        <f t="shared" si="4"/>
        <v>5.3</v>
      </c>
      <c r="AC20" s="270">
        <v>1.6</v>
      </c>
      <c r="AD20" s="271">
        <v>3.6</v>
      </c>
    </row>
    <row r="21" s="199" customFormat="1" ht="16" customHeight="1" spans="1:30">
      <c r="A21" s="235" t="s">
        <v>1169</v>
      </c>
      <c r="B21" s="241"/>
      <c r="C21" s="224"/>
      <c r="D21" s="224"/>
      <c r="E21" s="233">
        <v>1</v>
      </c>
      <c r="F21" s="238"/>
      <c r="G21" s="243"/>
      <c r="H21" s="243"/>
      <c r="I21" s="243"/>
      <c r="J21" s="225">
        <v>1</v>
      </c>
      <c r="K21" s="249">
        <v>2.5</v>
      </c>
      <c r="L21" s="249">
        <v>0.6</v>
      </c>
      <c r="M21" s="249">
        <v>1.2</v>
      </c>
      <c r="N21" s="249">
        <v>0</v>
      </c>
      <c r="O21" s="250">
        <f t="shared" si="1"/>
        <v>4.3</v>
      </c>
      <c r="P21" s="243"/>
      <c r="Q21" s="246"/>
      <c r="R21" s="246"/>
      <c r="S21" s="256">
        <f t="shared" si="2"/>
        <v>4.3</v>
      </c>
      <c r="T21" s="257"/>
      <c r="U21" s="258"/>
      <c r="V21" s="258"/>
      <c r="W21" s="257">
        <v>0</v>
      </c>
      <c r="X21" s="257"/>
      <c r="Y21" s="258"/>
      <c r="Z21" s="258">
        <v>2</v>
      </c>
      <c r="AA21" s="257">
        <f t="shared" si="3"/>
        <v>2</v>
      </c>
      <c r="AB21" s="269">
        <f t="shared" si="4"/>
        <v>6.3</v>
      </c>
      <c r="AC21" s="270">
        <v>3.4</v>
      </c>
      <c r="AD21" s="271">
        <v>3.4</v>
      </c>
    </row>
    <row r="22" s="199" customFormat="1" ht="16" customHeight="1" spans="1:30">
      <c r="A22" s="235" t="s">
        <v>1170</v>
      </c>
      <c r="B22" s="241"/>
      <c r="C22" s="224"/>
      <c r="D22" s="224"/>
      <c r="E22" s="233">
        <v>1</v>
      </c>
      <c r="F22" s="238"/>
      <c r="G22" s="243"/>
      <c r="H22" s="243"/>
      <c r="I22" s="243"/>
      <c r="J22" s="225"/>
      <c r="K22" s="249">
        <v>0</v>
      </c>
      <c r="L22" s="249">
        <v>0.6</v>
      </c>
      <c r="M22" s="249">
        <v>1.2</v>
      </c>
      <c r="N22" s="249">
        <v>0</v>
      </c>
      <c r="O22" s="250">
        <f t="shared" si="1"/>
        <v>1.8</v>
      </c>
      <c r="P22" s="243"/>
      <c r="Q22" s="246"/>
      <c r="R22" s="246"/>
      <c r="S22" s="256">
        <f t="shared" si="2"/>
        <v>1.8</v>
      </c>
      <c r="T22" s="257"/>
      <c r="U22" s="258"/>
      <c r="V22" s="258"/>
      <c r="W22" s="257">
        <v>0</v>
      </c>
      <c r="X22" s="257"/>
      <c r="Y22" s="258"/>
      <c r="Z22" s="258">
        <v>0.8</v>
      </c>
      <c r="AA22" s="257">
        <f t="shared" si="3"/>
        <v>0.8</v>
      </c>
      <c r="AB22" s="269">
        <f t="shared" si="4"/>
        <v>2.6</v>
      </c>
      <c r="AC22" s="270">
        <v>0.6</v>
      </c>
      <c r="AD22" s="271">
        <v>1.6</v>
      </c>
    </row>
    <row r="23" s="199" customFormat="1" ht="16" customHeight="1" spans="1:30">
      <c r="A23" s="235" t="s">
        <v>1171</v>
      </c>
      <c r="B23" s="160"/>
      <c r="C23" s="224"/>
      <c r="D23" s="224"/>
      <c r="E23" s="233">
        <v>1</v>
      </c>
      <c r="F23" s="244"/>
      <c r="G23" s="243"/>
      <c r="H23" s="243"/>
      <c r="I23" s="243">
        <v>1</v>
      </c>
      <c r="J23" s="225">
        <v>1</v>
      </c>
      <c r="K23" s="249">
        <v>2.5</v>
      </c>
      <c r="L23" s="249">
        <v>1.5</v>
      </c>
      <c r="M23" s="249">
        <v>3</v>
      </c>
      <c r="N23" s="249">
        <v>0</v>
      </c>
      <c r="O23" s="250">
        <f t="shared" si="1"/>
        <v>7</v>
      </c>
      <c r="P23" s="243"/>
      <c r="Q23" s="246"/>
      <c r="R23" s="246"/>
      <c r="S23" s="256">
        <f t="shared" si="2"/>
        <v>7</v>
      </c>
      <c r="T23" s="257"/>
      <c r="U23" s="258"/>
      <c r="V23" s="258"/>
      <c r="W23" s="257">
        <v>0</v>
      </c>
      <c r="X23" s="257"/>
      <c r="Y23" s="258"/>
      <c r="Z23" s="258">
        <v>5</v>
      </c>
      <c r="AA23" s="257">
        <f t="shared" si="3"/>
        <v>5</v>
      </c>
      <c r="AB23" s="269">
        <f t="shared" si="4"/>
        <v>12</v>
      </c>
      <c r="AC23" s="270">
        <v>5.5</v>
      </c>
      <c r="AD23" s="271">
        <v>2.5</v>
      </c>
    </row>
    <row r="24" s="199" customFormat="1" ht="16" customHeight="1" spans="1:30">
      <c r="A24" s="235" t="s">
        <v>1172</v>
      </c>
      <c r="B24" s="224">
        <v>9</v>
      </c>
      <c r="C24" s="224"/>
      <c r="D24" s="224"/>
      <c r="E24" s="225">
        <v>7</v>
      </c>
      <c r="F24" s="245">
        <v>1.26</v>
      </c>
      <c r="G24" s="246"/>
      <c r="H24" s="246"/>
      <c r="I24" s="246">
        <v>2</v>
      </c>
      <c r="J24" s="225">
        <v>2</v>
      </c>
      <c r="K24" s="249">
        <v>5</v>
      </c>
      <c r="L24" s="249">
        <v>0.9</v>
      </c>
      <c r="M24" s="249">
        <v>1.8</v>
      </c>
      <c r="N24" s="249">
        <v>0.9</v>
      </c>
      <c r="O24" s="250">
        <f t="shared" si="1"/>
        <v>9.86</v>
      </c>
      <c r="P24" s="246"/>
      <c r="Q24" s="246">
        <v>0.5</v>
      </c>
      <c r="R24" s="246">
        <v>5</v>
      </c>
      <c r="S24" s="256">
        <f t="shared" si="2"/>
        <v>15.36</v>
      </c>
      <c r="T24" s="257"/>
      <c r="U24" s="258"/>
      <c r="V24" s="258"/>
      <c r="W24" s="257"/>
      <c r="X24" s="257"/>
      <c r="Y24" s="258">
        <v>1.5</v>
      </c>
      <c r="Z24" s="258">
        <v>2.4</v>
      </c>
      <c r="AA24" s="257">
        <f t="shared" si="3"/>
        <v>3.9</v>
      </c>
      <c r="AB24" s="269">
        <f t="shared" si="4"/>
        <v>19.26</v>
      </c>
      <c r="AC24" s="270">
        <v>14.88</v>
      </c>
      <c r="AD24" s="271">
        <v>2.2</v>
      </c>
    </row>
    <row r="25" s="199" customFormat="1" ht="16" customHeight="1" spans="1:30">
      <c r="A25" s="235" t="s">
        <v>1173</v>
      </c>
      <c r="B25" s="224">
        <v>42</v>
      </c>
      <c r="C25" s="224"/>
      <c r="D25" s="224"/>
      <c r="E25" s="225">
        <v>5</v>
      </c>
      <c r="F25" s="246">
        <v>1.5</v>
      </c>
      <c r="G25" s="246"/>
      <c r="H25" s="246"/>
      <c r="I25" s="246">
        <v>14</v>
      </c>
      <c r="J25" s="225">
        <v>5</v>
      </c>
      <c r="K25" s="249">
        <v>20</v>
      </c>
      <c r="L25" s="249">
        <v>20</v>
      </c>
      <c r="M25" s="249">
        <v>30</v>
      </c>
      <c r="N25" s="249">
        <v>4.2</v>
      </c>
      <c r="O25" s="250">
        <f t="shared" si="1"/>
        <v>75.7</v>
      </c>
      <c r="P25" s="246"/>
      <c r="Q25" s="246">
        <v>1</v>
      </c>
      <c r="R25" s="246">
        <v>8</v>
      </c>
      <c r="S25" s="256">
        <f t="shared" si="2"/>
        <v>84.7</v>
      </c>
      <c r="T25" s="257"/>
      <c r="U25" s="258"/>
      <c r="V25" s="258"/>
      <c r="W25" s="257"/>
      <c r="X25" s="257"/>
      <c r="Y25" s="258"/>
      <c r="Z25" s="258">
        <v>10</v>
      </c>
      <c r="AA25" s="257">
        <f t="shared" si="3"/>
        <v>10</v>
      </c>
      <c r="AB25" s="269">
        <f t="shared" si="4"/>
        <v>94.7</v>
      </c>
      <c r="AC25" s="270">
        <v>88.5</v>
      </c>
      <c r="AD25" s="271">
        <v>0</v>
      </c>
    </row>
    <row r="26" s="199" customFormat="1" ht="16" customHeight="1" spans="1:30">
      <c r="A26" s="235" t="s">
        <v>1174</v>
      </c>
      <c r="B26" s="224">
        <v>82</v>
      </c>
      <c r="C26" s="224"/>
      <c r="D26" s="224"/>
      <c r="E26" s="225">
        <v>15</v>
      </c>
      <c r="F26" s="246">
        <v>2.7</v>
      </c>
      <c r="G26" s="246"/>
      <c r="H26" s="246"/>
      <c r="I26" s="246">
        <v>12</v>
      </c>
      <c r="J26" s="225">
        <v>5</v>
      </c>
      <c r="K26" s="249">
        <v>12.5</v>
      </c>
      <c r="L26" s="249">
        <v>8.2</v>
      </c>
      <c r="M26" s="249">
        <v>16.4</v>
      </c>
      <c r="N26" s="249">
        <v>8.2</v>
      </c>
      <c r="O26" s="250">
        <f t="shared" si="1"/>
        <v>48</v>
      </c>
      <c r="P26" s="246"/>
      <c r="Q26" s="246">
        <v>1</v>
      </c>
      <c r="R26" s="246">
        <v>8</v>
      </c>
      <c r="S26" s="256">
        <f t="shared" si="2"/>
        <v>57</v>
      </c>
      <c r="T26" s="257"/>
      <c r="U26" s="258"/>
      <c r="V26" s="258"/>
      <c r="W26" s="257"/>
      <c r="X26" s="257"/>
      <c r="Y26" s="258"/>
      <c r="Z26" s="258">
        <v>10</v>
      </c>
      <c r="AA26" s="257">
        <f t="shared" si="3"/>
        <v>10</v>
      </c>
      <c r="AB26" s="269">
        <f t="shared" si="4"/>
        <v>67</v>
      </c>
      <c r="AC26" s="270">
        <v>59.6</v>
      </c>
      <c r="AD26" s="271">
        <v>-9.9</v>
      </c>
    </row>
    <row r="27" s="199" customFormat="1" ht="16" customHeight="1" spans="1:30">
      <c r="A27" s="235" t="s">
        <v>1175</v>
      </c>
      <c r="B27" s="224">
        <v>13</v>
      </c>
      <c r="C27" s="224"/>
      <c r="D27" s="224"/>
      <c r="E27" s="225">
        <v>5</v>
      </c>
      <c r="F27" s="246">
        <v>0.9</v>
      </c>
      <c r="G27" s="246"/>
      <c r="H27" s="246">
        <v>0.5</v>
      </c>
      <c r="I27" s="246">
        <v>2</v>
      </c>
      <c r="J27" s="225">
        <v>1</v>
      </c>
      <c r="K27" s="249">
        <v>3.5</v>
      </c>
      <c r="L27" s="249">
        <v>1.3</v>
      </c>
      <c r="M27" s="249">
        <v>2.6</v>
      </c>
      <c r="N27" s="249">
        <v>1.3</v>
      </c>
      <c r="O27" s="250">
        <f t="shared" si="1"/>
        <v>10.1</v>
      </c>
      <c r="P27" s="246">
        <v>5.76</v>
      </c>
      <c r="Q27" s="246"/>
      <c r="R27" s="246"/>
      <c r="S27" s="256">
        <f t="shared" si="2"/>
        <v>15.86</v>
      </c>
      <c r="T27" s="257">
        <v>2</v>
      </c>
      <c r="U27" s="258"/>
      <c r="V27" s="258"/>
      <c r="W27" s="257"/>
      <c r="X27" s="257"/>
      <c r="Y27" s="258"/>
      <c r="Z27" s="258">
        <v>20</v>
      </c>
      <c r="AA27" s="257">
        <f t="shared" si="3"/>
        <v>22</v>
      </c>
      <c r="AB27" s="269">
        <f t="shared" si="4"/>
        <v>37.86</v>
      </c>
      <c r="AC27" s="270">
        <v>7.56</v>
      </c>
      <c r="AD27" s="271">
        <v>6</v>
      </c>
    </row>
    <row r="28" s="199" customFormat="1" ht="16" customHeight="1" spans="1:30">
      <c r="A28" s="235" t="s">
        <v>1176</v>
      </c>
      <c r="B28" s="224">
        <v>160</v>
      </c>
      <c r="C28" s="224"/>
      <c r="D28" s="224"/>
      <c r="E28" s="225">
        <v>30</v>
      </c>
      <c r="F28" s="246">
        <v>5.4</v>
      </c>
      <c r="G28" s="246"/>
      <c r="H28" s="246"/>
      <c r="I28" s="246">
        <v>57</v>
      </c>
      <c r="J28" s="225">
        <v>30</v>
      </c>
      <c r="K28" s="249">
        <v>30</v>
      </c>
      <c r="L28" s="249">
        <v>25</v>
      </c>
      <c r="M28" s="249">
        <v>26</v>
      </c>
      <c r="N28" s="249">
        <v>16</v>
      </c>
      <c r="O28" s="250">
        <f t="shared" si="1"/>
        <v>102.4</v>
      </c>
      <c r="P28" s="246">
        <v>5.76</v>
      </c>
      <c r="Q28" s="246">
        <v>2</v>
      </c>
      <c r="R28" s="246">
        <v>10</v>
      </c>
      <c r="S28" s="256">
        <f t="shared" si="2"/>
        <v>120.16</v>
      </c>
      <c r="T28" s="257"/>
      <c r="U28" s="258"/>
      <c r="V28" s="258"/>
      <c r="W28" s="257">
        <v>0</v>
      </c>
      <c r="X28" s="257"/>
      <c r="Y28" s="258"/>
      <c r="Z28" s="258">
        <v>10</v>
      </c>
      <c r="AA28" s="257">
        <f t="shared" si="3"/>
        <v>10</v>
      </c>
      <c r="AB28" s="269">
        <f t="shared" si="4"/>
        <v>130.16</v>
      </c>
      <c r="AC28" s="270">
        <v>88.4</v>
      </c>
      <c r="AD28" s="271">
        <v>0</v>
      </c>
    </row>
    <row r="29" s="199" customFormat="1" ht="16" customHeight="1" spans="1:30">
      <c r="A29" s="235" t="s">
        <v>1177</v>
      </c>
      <c r="B29" s="224">
        <v>30</v>
      </c>
      <c r="C29" s="224"/>
      <c r="D29" s="224"/>
      <c r="E29" s="225">
        <v>5</v>
      </c>
      <c r="F29" s="246">
        <v>0.9</v>
      </c>
      <c r="G29" s="246"/>
      <c r="H29" s="246"/>
      <c r="I29" s="246"/>
      <c r="J29" s="225">
        <v>1</v>
      </c>
      <c r="K29" s="249">
        <v>2.5</v>
      </c>
      <c r="L29" s="249">
        <v>3</v>
      </c>
      <c r="M29" s="249">
        <v>6</v>
      </c>
      <c r="N29" s="249">
        <v>3</v>
      </c>
      <c r="O29" s="250">
        <f t="shared" si="1"/>
        <v>15.4</v>
      </c>
      <c r="P29" s="246"/>
      <c r="Q29" s="246"/>
      <c r="R29" s="246"/>
      <c r="S29" s="256">
        <f t="shared" si="2"/>
        <v>15.4</v>
      </c>
      <c r="T29" s="257"/>
      <c r="U29" s="258"/>
      <c r="V29" s="258"/>
      <c r="W29" s="257"/>
      <c r="X29" s="257"/>
      <c r="Y29" s="258"/>
      <c r="Z29" s="258"/>
      <c r="AA29" s="257">
        <f t="shared" si="3"/>
        <v>0</v>
      </c>
      <c r="AB29" s="269">
        <f t="shared" si="4"/>
        <v>15.4</v>
      </c>
      <c r="AC29" s="270"/>
      <c r="AD29" s="271"/>
    </row>
    <row r="30" s="199" customFormat="1" ht="16" customHeight="1" spans="1:30">
      <c r="A30" s="235" t="s">
        <v>1178</v>
      </c>
      <c r="B30" s="224">
        <v>8</v>
      </c>
      <c r="C30" s="224"/>
      <c r="D30" s="224"/>
      <c r="E30" s="225">
        <v>3</v>
      </c>
      <c r="F30" s="246">
        <v>0.54</v>
      </c>
      <c r="G30" s="246"/>
      <c r="H30" s="246"/>
      <c r="I30" s="246"/>
      <c r="J30" s="225">
        <v>1</v>
      </c>
      <c r="K30" s="249">
        <v>2.5</v>
      </c>
      <c r="L30" s="249">
        <v>0.8</v>
      </c>
      <c r="M30" s="249">
        <v>1.6</v>
      </c>
      <c r="N30" s="249">
        <v>0.8</v>
      </c>
      <c r="O30" s="250">
        <f t="shared" si="1"/>
        <v>6.24</v>
      </c>
      <c r="P30" s="246"/>
      <c r="Q30" s="246"/>
      <c r="R30" s="246"/>
      <c r="S30" s="256">
        <f t="shared" si="2"/>
        <v>6.24</v>
      </c>
      <c r="T30" s="257">
        <v>2</v>
      </c>
      <c r="U30" s="258">
        <v>2</v>
      </c>
      <c r="V30" s="258"/>
      <c r="W30" s="257">
        <v>0</v>
      </c>
      <c r="X30" s="257"/>
      <c r="Y30" s="258"/>
      <c r="Z30" s="258">
        <v>2</v>
      </c>
      <c r="AA30" s="257">
        <f t="shared" si="3"/>
        <v>6</v>
      </c>
      <c r="AB30" s="269">
        <f t="shared" si="4"/>
        <v>12.24</v>
      </c>
      <c r="AC30" s="270">
        <v>6.18</v>
      </c>
      <c r="AD30" s="271">
        <v>3.8</v>
      </c>
    </row>
    <row r="31" s="199" customFormat="1" ht="16" customHeight="1" spans="1:30">
      <c r="A31" s="235" t="s">
        <v>1179</v>
      </c>
      <c r="B31" s="224">
        <v>12</v>
      </c>
      <c r="C31" s="224"/>
      <c r="D31" s="224"/>
      <c r="E31" s="225">
        <v>3</v>
      </c>
      <c r="F31" s="246">
        <v>0.54</v>
      </c>
      <c r="G31" s="246"/>
      <c r="H31" s="246"/>
      <c r="I31" s="246">
        <v>1</v>
      </c>
      <c r="J31" s="225">
        <v>1</v>
      </c>
      <c r="K31" s="249">
        <v>2.5</v>
      </c>
      <c r="L31" s="249">
        <v>1.2</v>
      </c>
      <c r="M31" s="249">
        <v>2.4</v>
      </c>
      <c r="N31" s="249">
        <v>1.2</v>
      </c>
      <c r="O31" s="250">
        <f t="shared" si="1"/>
        <v>7.84</v>
      </c>
      <c r="P31" s="246"/>
      <c r="Q31" s="246"/>
      <c r="R31" s="246"/>
      <c r="S31" s="256">
        <f t="shared" si="2"/>
        <v>7.84</v>
      </c>
      <c r="T31" s="257"/>
      <c r="U31" s="258">
        <v>1</v>
      </c>
      <c r="V31" s="258"/>
      <c r="W31" s="257">
        <v>0</v>
      </c>
      <c r="X31" s="257"/>
      <c r="Y31" s="258"/>
      <c r="Z31" s="258">
        <v>2</v>
      </c>
      <c r="AA31" s="257">
        <f t="shared" si="3"/>
        <v>3</v>
      </c>
      <c r="AB31" s="269">
        <f t="shared" si="4"/>
        <v>10.84</v>
      </c>
      <c r="AC31" s="270">
        <v>5.78</v>
      </c>
      <c r="AD31" s="271">
        <v>2.4</v>
      </c>
    </row>
    <row r="32" s="199" customFormat="1" ht="16" customHeight="1" spans="1:30">
      <c r="A32" s="235" t="s">
        <v>1180</v>
      </c>
      <c r="B32" s="224">
        <v>12</v>
      </c>
      <c r="C32" s="224"/>
      <c r="D32" s="224"/>
      <c r="E32" s="225">
        <v>3</v>
      </c>
      <c r="F32" s="246">
        <v>0.54</v>
      </c>
      <c r="G32" s="246"/>
      <c r="H32" s="246"/>
      <c r="I32" s="246">
        <v>1</v>
      </c>
      <c r="J32" s="225">
        <v>1</v>
      </c>
      <c r="K32" s="249">
        <v>2.5</v>
      </c>
      <c r="L32" s="249">
        <v>1.2</v>
      </c>
      <c r="M32" s="249">
        <v>2.4</v>
      </c>
      <c r="N32" s="249">
        <v>1.2</v>
      </c>
      <c r="O32" s="250">
        <f t="shared" si="1"/>
        <v>7.84</v>
      </c>
      <c r="P32" s="246"/>
      <c r="Q32" s="246">
        <v>1</v>
      </c>
      <c r="R32" s="246"/>
      <c r="S32" s="256">
        <f t="shared" si="2"/>
        <v>8.84</v>
      </c>
      <c r="T32" s="257"/>
      <c r="U32" s="258"/>
      <c r="V32" s="258"/>
      <c r="W32" s="257">
        <v>0</v>
      </c>
      <c r="X32" s="257"/>
      <c r="Y32" s="258"/>
      <c r="Z32" s="258">
        <v>1</v>
      </c>
      <c r="AA32" s="257">
        <f t="shared" si="3"/>
        <v>1</v>
      </c>
      <c r="AB32" s="269">
        <f t="shared" si="4"/>
        <v>9.84</v>
      </c>
      <c r="AC32" s="270">
        <v>3.08</v>
      </c>
      <c r="AD32" s="271">
        <v>8.9</v>
      </c>
    </row>
    <row r="33" s="199" customFormat="1" ht="16" customHeight="1" spans="1:30">
      <c r="A33" s="235" t="s">
        <v>1181</v>
      </c>
      <c r="B33" s="224">
        <v>16</v>
      </c>
      <c r="C33" s="224"/>
      <c r="D33" s="224"/>
      <c r="E33" s="225">
        <v>8</v>
      </c>
      <c r="F33" s="246">
        <v>1.44</v>
      </c>
      <c r="G33" s="246"/>
      <c r="H33" s="246"/>
      <c r="I33" s="246">
        <v>1</v>
      </c>
      <c r="J33" s="225">
        <v>2</v>
      </c>
      <c r="K33" s="249">
        <v>5</v>
      </c>
      <c r="L33" s="249">
        <v>1.6</v>
      </c>
      <c r="M33" s="249">
        <v>3.2</v>
      </c>
      <c r="N33" s="249">
        <v>1.6</v>
      </c>
      <c r="O33" s="250">
        <f t="shared" si="1"/>
        <v>12.84</v>
      </c>
      <c r="P33" s="246"/>
      <c r="Q33" s="246"/>
      <c r="R33" s="246"/>
      <c r="S33" s="256">
        <f t="shared" si="2"/>
        <v>12.84</v>
      </c>
      <c r="T33" s="257"/>
      <c r="U33" s="258"/>
      <c r="V33" s="258"/>
      <c r="W33" s="257">
        <v>0</v>
      </c>
      <c r="X33" s="257"/>
      <c r="Y33" s="258"/>
      <c r="Z33" s="258">
        <v>8</v>
      </c>
      <c r="AA33" s="257">
        <f t="shared" si="3"/>
        <v>8</v>
      </c>
      <c r="AB33" s="269">
        <f t="shared" si="4"/>
        <v>20.84</v>
      </c>
      <c r="AC33" s="270">
        <v>8.86</v>
      </c>
      <c r="AD33" s="271">
        <v>11.1</v>
      </c>
    </row>
    <row r="34" s="199" customFormat="1" ht="16" customHeight="1" spans="1:30">
      <c r="A34" s="235" t="s">
        <v>1182</v>
      </c>
      <c r="B34" s="224">
        <v>12</v>
      </c>
      <c r="C34" s="224"/>
      <c r="D34" s="224"/>
      <c r="E34" s="225">
        <v>5</v>
      </c>
      <c r="F34" s="246">
        <v>0.9</v>
      </c>
      <c r="G34" s="246"/>
      <c r="H34" s="246"/>
      <c r="I34" s="246">
        <v>2</v>
      </c>
      <c r="J34" s="225">
        <v>1</v>
      </c>
      <c r="K34" s="249">
        <v>2.5</v>
      </c>
      <c r="L34" s="249">
        <v>1.2</v>
      </c>
      <c r="M34" s="249">
        <v>2.4</v>
      </c>
      <c r="N34" s="249">
        <v>1.2</v>
      </c>
      <c r="O34" s="250">
        <f t="shared" si="1"/>
        <v>8.2</v>
      </c>
      <c r="P34" s="246"/>
      <c r="Q34" s="246"/>
      <c r="R34" s="246"/>
      <c r="S34" s="256">
        <f t="shared" si="2"/>
        <v>8.2</v>
      </c>
      <c r="T34" s="257">
        <v>3</v>
      </c>
      <c r="U34" s="258"/>
      <c r="V34" s="258"/>
      <c r="W34" s="257">
        <v>0</v>
      </c>
      <c r="X34" s="257"/>
      <c r="Y34" s="258"/>
      <c r="Z34" s="258">
        <v>4</v>
      </c>
      <c r="AA34" s="257">
        <f t="shared" si="3"/>
        <v>7</v>
      </c>
      <c r="AB34" s="269">
        <f t="shared" si="4"/>
        <v>15.2</v>
      </c>
      <c r="AC34" s="270">
        <v>8.56</v>
      </c>
      <c r="AD34" s="271">
        <v>5.8</v>
      </c>
    </row>
    <row r="35" s="199" customFormat="1" ht="16" customHeight="1" spans="1:30">
      <c r="A35" s="235" t="s">
        <v>1183</v>
      </c>
      <c r="B35" s="224">
        <v>89</v>
      </c>
      <c r="C35" s="224"/>
      <c r="D35" s="224"/>
      <c r="E35" s="225">
        <v>20</v>
      </c>
      <c r="F35" s="246">
        <v>3.6</v>
      </c>
      <c r="G35" s="246"/>
      <c r="H35" s="246"/>
      <c r="I35" s="246">
        <v>3</v>
      </c>
      <c r="J35" s="225">
        <v>3</v>
      </c>
      <c r="K35" s="249">
        <v>7.5</v>
      </c>
      <c r="L35" s="249">
        <v>8.9</v>
      </c>
      <c r="M35" s="249">
        <v>17.8</v>
      </c>
      <c r="N35" s="249">
        <v>8.9</v>
      </c>
      <c r="O35" s="250">
        <f t="shared" si="1"/>
        <v>46.7</v>
      </c>
      <c r="P35" s="246"/>
      <c r="Q35" s="246">
        <v>2</v>
      </c>
      <c r="R35" s="246">
        <v>10</v>
      </c>
      <c r="S35" s="256">
        <f t="shared" si="2"/>
        <v>58.7</v>
      </c>
      <c r="T35" s="257"/>
      <c r="U35" s="258"/>
      <c r="V35" s="258"/>
      <c r="W35" s="257">
        <v>0</v>
      </c>
      <c r="X35" s="257"/>
      <c r="Y35" s="258"/>
      <c r="Z35" s="258">
        <v>10</v>
      </c>
      <c r="AA35" s="257">
        <f t="shared" si="3"/>
        <v>10</v>
      </c>
      <c r="AB35" s="269">
        <f t="shared" si="4"/>
        <v>68.7</v>
      </c>
      <c r="AC35" s="270">
        <v>19.4</v>
      </c>
      <c r="AD35" s="271">
        <v>10.5</v>
      </c>
    </row>
    <row r="36" s="199" customFormat="1" ht="16" customHeight="1" spans="1:30">
      <c r="A36" s="235" t="s">
        <v>1184</v>
      </c>
      <c r="B36" s="224">
        <v>21</v>
      </c>
      <c r="C36" s="224"/>
      <c r="D36" s="224"/>
      <c r="E36" s="225">
        <v>12</v>
      </c>
      <c r="F36" s="246">
        <v>2.16</v>
      </c>
      <c r="G36" s="246"/>
      <c r="H36" s="246"/>
      <c r="I36" s="246">
        <v>3</v>
      </c>
      <c r="J36" s="225">
        <v>3</v>
      </c>
      <c r="K36" s="249">
        <v>7.5</v>
      </c>
      <c r="L36" s="249">
        <v>2.1</v>
      </c>
      <c r="M36" s="249">
        <v>4.2</v>
      </c>
      <c r="N36" s="249">
        <v>2.1</v>
      </c>
      <c r="O36" s="250">
        <f t="shared" si="1"/>
        <v>18.06</v>
      </c>
      <c r="P36" s="246"/>
      <c r="Q36" s="246">
        <v>2</v>
      </c>
      <c r="R36" s="246">
        <v>6</v>
      </c>
      <c r="S36" s="256">
        <f t="shared" si="2"/>
        <v>26.06</v>
      </c>
      <c r="T36" s="257"/>
      <c r="U36" s="258"/>
      <c r="V36" s="258"/>
      <c r="W36" s="257">
        <v>0</v>
      </c>
      <c r="X36" s="257"/>
      <c r="Y36" s="258"/>
      <c r="Z36" s="258">
        <v>6</v>
      </c>
      <c r="AA36" s="257">
        <f t="shared" si="3"/>
        <v>6</v>
      </c>
      <c r="AB36" s="269">
        <f t="shared" si="4"/>
        <v>32.06</v>
      </c>
      <c r="AC36" s="270">
        <v>12.46</v>
      </c>
      <c r="AD36" s="271">
        <v>6.9</v>
      </c>
    </row>
    <row r="37" s="199" customFormat="1" ht="16" customHeight="1" spans="1:30">
      <c r="A37" s="235" t="s">
        <v>1185</v>
      </c>
      <c r="B37" s="224">
        <v>7</v>
      </c>
      <c r="C37" s="224"/>
      <c r="D37" s="224"/>
      <c r="E37" s="225">
        <v>5</v>
      </c>
      <c r="F37" s="246">
        <v>0.9</v>
      </c>
      <c r="G37" s="246"/>
      <c r="H37" s="246"/>
      <c r="I37" s="246">
        <v>1</v>
      </c>
      <c r="J37" s="225">
        <v>1</v>
      </c>
      <c r="K37" s="249">
        <v>2.5</v>
      </c>
      <c r="L37" s="249">
        <v>0.7</v>
      </c>
      <c r="M37" s="249">
        <v>1.4</v>
      </c>
      <c r="N37" s="249">
        <v>0.7</v>
      </c>
      <c r="O37" s="250">
        <f t="shared" si="1"/>
        <v>6.2</v>
      </c>
      <c r="P37" s="246"/>
      <c r="Q37" s="246">
        <v>3</v>
      </c>
      <c r="R37" s="246">
        <v>6</v>
      </c>
      <c r="S37" s="256">
        <f t="shared" si="2"/>
        <v>15.2</v>
      </c>
      <c r="T37" s="257"/>
      <c r="U37" s="258"/>
      <c r="V37" s="258"/>
      <c r="W37" s="257">
        <v>0</v>
      </c>
      <c r="X37" s="257"/>
      <c r="Y37" s="258"/>
      <c r="Z37" s="258">
        <v>1</v>
      </c>
      <c r="AA37" s="257">
        <f t="shared" si="3"/>
        <v>1</v>
      </c>
      <c r="AB37" s="269">
        <f t="shared" si="4"/>
        <v>16.2</v>
      </c>
      <c r="AC37" s="270">
        <v>10.68</v>
      </c>
      <c r="AD37" s="271">
        <v>1.4</v>
      </c>
    </row>
    <row r="38" s="199" customFormat="1" ht="16" customHeight="1" spans="1:30">
      <c r="A38" s="235" t="s">
        <v>1186</v>
      </c>
      <c r="B38" s="224">
        <v>6</v>
      </c>
      <c r="C38" s="224"/>
      <c r="D38" s="224"/>
      <c r="E38" s="225">
        <v>3</v>
      </c>
      <c r="F38" s="246">
        <v>0.54</v>
      </c>
      <c r="G38" s="246"/>
      <c r="H38" s="246"/>
      <c r="I38" s="246"/>
      <c r="J38" s="225"/>
      <c r="K38" s="249"/>
      <c r="L38" s="249">
        <v>0.6</v>
      </c>
      <c r="M38" s="249">
        <v>1.2</v>
      </c>
      <c r="N38" s="249">
        <v>0.6</v>
      </c>
      <c r="O38" s="250">
        <f t="shared" si="1"/>
        <v>2.94</v>
      </c>
      <c r="P38" s="246"/>
      <c r="Q38" s="246"/>
      <c r="R38" s="246">
        <v>2</v>
      </c>
      <c r="S38" s="256">
        <f t="shared" si="2"/>
        <v>4.94</v>
      </c>
      <c r="T38" s="257"/>
      <c r="U38" s="258"/>
      <c r="V38" s="258"/>
      <c r="W38" s="257"/>
      <c r="X38" s="257"/>
      <c r="Y38" s="258"/>
      <c r="Z38" s="258"/>
      <c r="AA38" s="257">
        <f t="shared" si="3"/>
        <v>0</v>
      </c>
      <c r="AB38" s="269">
        <f t="shared" si="4"/>
        <v>4.94</v>
      </c>
      <c r="AC38" s="270"/>
      <c r="AD38" s="271"/>
    </row>
    <row r="39" s="199" customFormat="1" ht="16" customHeight="1" spans="1:30">
      <c r="A39" s="235" t="s">
        <v>1187</v>
      </c>
      <c r="B39" s="224">
        <v>34</v>
      </c>
      <c r="C39" s="224"/>
      <c r="D39" s="224"/>
      <c r="E39" s="225">
        <v>5</v>
      </c>
      <c r="F39" s="246">
        <v>0.9</v>
      </c>
      <c r="G39" s="246"/>
      <c r="H39" s="246"/>
      <c r="I39" s="246">
        <v>3</v>
      </c>
      <c r="J39" s="225">
        <v>1</v>
      </c>
      <c r="K39" s="249">
        <v>2.5</v>
      </c>
      <c r="L39" s="249">
        <v>3.4</v>
      </c>
      <c r="M39" s="249">
        <v>6.8</v>
      </c>
      <c r="N39" s="249">
        <v>3.4</v>
      </c>
      <c r="O39" s="250">
        <f t="shared" si="1"/>
        <v>17</v>
      </c>
      <c r="P39" s="246"/>
      <c r="Q39" s="246"/>
      <c r="R39" s="246"/>
      <c r="S39" s="256">
        <f t="shared" si="2"/>
        <v>17</v>
      </c>
      <c r="T39" s="257"/>
      <c r="U39" s="258"/>
      <c r="V39" s="258"/>
      <c r="W39" s="257">
        <v>0</v>
      </c>
      <c r="X39" s="257"/>
      <c r="Y39" s="258"/>
      <c r="Z39" s="258">
        <v>2.4</v>
      </c>
      <c r="AA39" s="257">
        <f t="shared" si="3"/>
        <v>2.4</v>
      </c>
      <c r="AB39" s="269">
        <f t="shared" si="4"/>
        <v>19.4</v>
      </c>
      <c r="AC39" s="270">
        <v>4.28</v>
      </c>
      <c r="AD39" s="271">
        <v>6.5</v>
      </c>
    </row>
    <row r="40" s="199" customFormat="1" ht="16" customHeight="1" spans="1:30">
      <c r="A40" s="235" t="s">
        <v>1188</v>
      </c>
      <c r="B40" s="224">
        <v>33</v>
      </c>
      <c r="C40" s="224"/>
      <c r="D40" s="224"/>
      <c r="E40" s="225">
        <v>10</v>
      </c>
      <c r="F40" s="246">
        <v>1.8</v>
      </c>
      <c r="G40" s="246"/>
      <c r="H40" s="246"/>
      <c r="I40" s="246">
        <v>1</v>
      </c>
      <c r="J40" s="225">
        <v>2</v>
      </c>
      <c r="K40" s="249">
        <v>5</v>
      </c>
      <c r="L40" s="249">
        <v>3.3</v>
      </c>
      <c r="M40" s="249">
        <v>6.6</v>
      </c>
      <c r="N40" s="249">
        <v>3.3</v>
      </c>
      <c r="O40" s="250">
        <f t="shared" si="1"/>
        <v>20</v>
      </c>
      <c r="P40" s="246"/>
      <c r="Q40" s="246">
        <v>1</v>
      </c>
      <c r="R40" s="246">
        <v>10</v>
      </c>
      <c r="S40" s="256">
        <f t="shared" si="2"/>
        <v>31</v>
      </c>
      <c r="T40" s="257"/>
      <c r="U40" s="258">
        <v>6</v>
      </c>
      <c r="V40" s="258"/>
      <c r="W40" s="257">
        <v>0</v>
      </c>
      <c r="X40" s="257"/>
      <c r="Y40" s="258"/>
      <c r="Z40" s="258">
        <v>6</v>
      </c>
      <c r="AA40" s="257">
        <f t="shared" si="3"/>
        <v>12</v>
      </c>
      <c r="AB40" s="269">
        <f t="shared" si="4"/>
        <v>43</v>
      </c>
      <c r="AC40" s="270">
        <v>14.66</v>
      </c>
      <c r="AD40" s="271">
        <v>7.5</v>
      </c>
    </row>
    <row r="41" s="199" customFormat="1" ht="16" customHeight="1" spans="1:30">
      <c r="A41" s="235" t="s">
        <v>1189</v>
      </c>
      <c r="B41" s="224">
        <v>7</v>
      </c>
      <c r="C41" s="224"/>
      <c r="D41" s="224"/>
      <c r="E41" s="225">
        <v>2</v>
      </c>
      <c r="F41" s="246">
        <v>0.36</v>
      </c>
      <c r="G41" s="246"/>
      <c r="H41" s="246"/>
      <c r="I41" s="246">
        <v>1</v>
      </c>
      <c r="J41" s="225">
        <v>1</v>
      </c>
      <c r="K41" s="249">
        <v>2.5</v>
      </c>
      <c r="L41" s="249">
        <v>0.7</v>
      </c>
      <c r="M41" s="249">
        <v>1.4</v>
      </c>
      <c r="N41" s="249">
        <v>0.7</v>
      </c>
      <c r="O41" s="250">
        <f t="shared" si="1"/>
        <v>5.66</v>
      </c>
      <c r="P41" s="246"/>
      <c r="Q41" s="246"/>
      <c r="R41" s="246"/>
      <c r="S41" s="256">
        <f t="shared" si="2"/>
        <v>5.66</v>
      </c>
      <c r="T41" s="257"/>
      <c r="U41" s="258"/>
      <c r="V41" s="258"/>
      <c r="W41" s="257">
        <v>0</v>
      </c>
      <c r="X41" s="257"/>
      <c r="Y41" s="258"/>
      <c r="Z41" s="258">
        <v>0.8</v>
      </c>
      <c r="AA41" s="257">
        <f t="shared" si="3"/>
        <v>0.8</v>
      </c>
      <c r="AB41" s="269">
        <f t="shared" si="4"/>
        <v>6.46</v>
      </c>
      <c r="AC41" s="270">
        <v>3.18</v>
      </c>
      <c r="AD41" s="271">
        <v>1.2</v>
      </c>
    </row>
    <row r="42" s="199" customFormat="1" ht="16" customHeight="1" spans="1:30">
      <c r="A42" s="235" t="s">
        <v>1190</v>
      </c>
      <c r="B42" s="224">
        <v>16</v>
      </c>
      <c r="C42" s="224"/>
      <c r="D42" s="224"/>
      <c r="E42" s="225">
        <v>5</v>
      </c>
      <c r="F42" s="246">
        <v>0.9</v>
      </c>
      <c r="G42" s="246"/>
      <c r="H42" s="246"/>
      <c r="I42" s="246">
        <v>1</v>
      </c>
      <c r="J42" s="225">
        <v>1</v>
      </c>
      <c r="K42" s="249">
        <v>2.5</v>
      </c>
      <c r="L42" s="249">
        <v>1.6</v>
      </c>
      <c r="M42" s="249">
        <v>3.2</v>
      </c>
      <c r="N42" s="249">
        <v>1.6</v>
      </c>
      <c r="O42" s="250">
        <f t="shared" si="1"/>
        <v>9.8</v>
      </c>
      <c r="P42" s="246"/>
      <c r="Q42" s="246"/>
      <c r="R42" s="246"/>
      <c r="S42" s="256">
        <f t="shared" si="2"/>
        <v>9.8</v>
      </c>
      <c r="T42" s="257"/>
      <c r="U42" s="258"/>
      <c r="V42" s="258"/>
      <c r="W42" s="257"/>
      <c r="X42" s="257"/>
      <c r="Y42" s="258"/>
      <c r="Z42" s="258">
        <v>1.6</v>
      </c>
      <c r="AA42" s="257">
        <f t="shared" si="3"/>
        <v>1.6</v>
      </c>
      <c r="AB42" s="269">
        <f t="shared" si="4"/>
        <v>11.4</v>
      </c>
      <c r="AC42" s="270">
        <v>9.18</v>
      </c>
      <c r="AD42" s="271">
        <v>2.8</v>
      </c>
    </row>
    <row r="43" s="199" customFormat="1" ht="16" customHeight="1" spans="1:30">
      <c r="A43" s="235" t="s">
        <v>1191</v>
      </c>
      <c r="B43" s="224">
        <v>19</v>
      </c>
      <c r="C43" s="224"/>
      <c r="D43" s="224"/>
      <c r="E43" s="225">
        <v>6</v>
      </c>
      <c r="F43" s="246">
        <v>1.08</v>
      </c>
      <c r="G43" s="246"/>
      <c r="H43" s="246"/>
      <c r="I43" s="246">
        <v>1</v>
      </c>
      <c r="J43" s="225">
        <v>2</v>
      </c>
      <c r="K43" s="249">
        <v>5</v>
      </c>
      <c r="L43" s="249">
        <v>7.2</v>
      </c>
      <c r="M43" s="249">
        <v>8.4</v>
      </c>
      <c r="N43" s="249">
        <v>1.9</v>
      </c>
      <c r="O43" s="250">
        <f t="shared" si="1"/>
        <v>23.58</v>
      </c>
      <c r="P43" s="246"/>
      <c r="Q43" s="246"/>
      <c r="R43" s="246"/>
      <c r="S43" s="256">
        <f t="shared" si="2"/>
        <v>23.58</v>
      </c>
      <c r="T43" s="257">
        <v>2</v>
      </c>
      <c r="U43" s="258"/>
      <c r="V43" s="258"/>
      <c r="W43" s="257"/>
      <c r="X43" s="257"/>
      <c r="Y43" s="258"/>
      <c r="Z43" s="258">
        <v>2.5</v>
      </c>
      <c r="AA43" s="257">
        <f t="shared" si="3"/>
        <v>4.5</v>
      </c>
      <c r="AB43" s="269">
        <f t="shared" si="4"/>
        <v>28.08</v>
      </c>
      <c r="AC43" s="270">
        <v>3.18</v>
      </c>
      <c r="AD43" s="271">
        <v>0.2</v>
      </c>
    </row>
    <row r="44" s="199" customFormat="1" ht="16" customHeight="1" spans="1:30">
      <c r="A44" s="235" t="s">
        <v>1192</v>
      </c>
      <c r="B44" s="224">
        <v>18</v>
      </c>
      <c r="C44" s="224"/>
      <c r="D44" s="224"/>
      <c r="E44" s="225">
        <v>4</v>
      </c>
      <c r="F44" s="246">
        <v>0.72</v>
      </c>
      <c r="G44" s="246"/>
      <c r="H44" s="246"/>
      <c r="I44" s="246"/>
      <c r="J44" s="225"/>
      <c r="K44" s="249">
        <v>0</v>
      </c>
      <c r="L44" s="249">
        <v>1.8</v>
      </c>
      <c r="M44" s="249">
        <v>3.6</v>
      </c>
      <c r="N44" s="249">
        <v>1.8</v>
      </c>
      <c r="O44" s="250">
        <f t="shared" si="1"/>
        <v>7.92</v>
      </c>
      <c r="P44" s="246"/>
      <c r="Q44" s="246"/>
      <c r="R44" s="246"/>
      <c r="S44" s="256">
        <f t="shared" si="2"/>
        <v>7.92</v>
      </c>
      <c r="T44" s="257"/>
      <c r="U44" s="258"/>
      <c r="V44" s="258"/>
      <c r="W44" s="257"/>
      <c r="X44" s="257"/>
      <c r="Y44" s="258"/>
      <c r="Z44" s="258">
        <v>1.5</v>
      </c>
      <c r="AA44" s="257">
        <f t="shared" si="3"/>
        <v>1.5</v>
      </c>
      <c r="AB44" s="269">
        <f t="shared" si="4"/>
        <v>9.42</v>
      </c>
      <c r="AC44" s="270">
        <v>4.36</v>
      </c>
      <c r="AD44" s="271">
        <v>1.6</v>
      </c>
    </row>
    <row r="45" s="199" customFormat="1" ht="16" customHeight="1" spans="1:30">
      <c r="A45" s="92" t="s">
        <v>1193</v>
      </c>
      <c r="B45" s="224">
        <v>5</v>
      </c>
      <c r="C45" s="224"/>
      <c r="D45" s="224"/>
      <c r="E45" s="225">
        <v>2</v>
      </c>
      <c r="F45" s="246">
        <v>0.36</v>
      </c>
      <c r="G45" s="246"/>
      <c r="H45" s="246"/>
      <c r="I45" s="246"/>
      <c r="J45" s="225">
        <v>1</v>
      </c>
      <c r="K45" s="249">
        <v>2.5</v>
      </c>
      <c r="L45" s="249">
        <v>6</v>
      </c>
      <c r="M45" s="249">
        <v>6</v>
      </c>
      <c r="N45" s="249">
        <v>0.5</v>
      </c>
      <c r="O45" s="250">
        <f t="shared" si="1"/>
        <v>15.36</v>
      </c>
      <c r="P45" s="246"/>
      <c r="Q45" s="246"/>
      <c r="R45" s="246"/>
      <c r="S45" s="256">
        <f t="shared" si="2"/>
        <v>15.36</v>
      </c>
      <c r="T45" s="257"/>
      <c r="U45" s="258"/>
      <c r="V45" s="258">
        <v>6.5</v>
      </c>
      <c r="W45" s="257">
        <v>0</v>
      </c>
      <c r="X45" s="257"/>
      <c r="Y45" s="258"/>
      <c r="Z45" s="258">
        <v>2</v>
      </c>
      <c r="AA45" s="257">
        <f t="shared" si="3"/>
        <v>8.5</v>
      </c>
      <c r="AB45" s="269">
        <f t="shared" si="4"/>
        <v>23.86</v>
      </c>
      <c r="AC45" s="270">
        <v>0</v>
      </c>
      <c r="AD45" s="271">
        <v>13.18</v>
      </c>
    </row>
    <row r="46" s="199" customFormat="1" ht="16" customHeight="1" spans="1:30">
      <c r="A46" s="92" t="s">
        <v>1194</v>
      </c>
      <c r="B46" s="224">
        <v>10</v>
      </c>
      <c r="C46" s="224"/>
      <c r="D46" s="224"/>
      <c r="E46" s="225">
        <v>2</v>
      </c>
      <c r="F46" s="246">
        <v>0.36</v>
      </c>
      <c r="G46" s="246"/>
      <c r="H46" s="246"/>
      <c r="I46" s="246"/>
      <c r="J46" s="225"/>
      <c r="K46" s="249"/>
      <c r="L46" s="249">
        <v>1</v>
      </c>
      <c r="M46" s="249">
        <v>2</v>
      </c>
      <c r="N46" s="249">
        <v>1</v>
      </c>
      <c r="O46" s="250">
        <f t="shared" si="1"/>
        <v>4.36</v>
      </c>
      <c r="P46" s="246"/>
      <c r="Q46" s="246"/>
      <c r="R46" s="246"/>
      <c r="S46" s="256">
        <f t="shared" si="2"/>
        <v>4.36</v>
      </c>
      <c r="T46" s="257"/>
      <c r="U46" s="258"/>
      <c r="V46" s="258"/>
      <c r="W46" s="257"/>
      <c r="X46" s="257"/>
      <c r="Y46" s="258"/>
      <c r="Z46" s="258">
        <v>2</v>
      </c>
      <c r="AA46" s="257">
        <f t="shared" si="3"/>
        <v>2</v>
      </c>
      <c r="AB46" s="269">
        <f t="shared" si="4"/>
        <v>6.36</v>
      </c>
      <c r="AC46" s="270"/>
      <c r="AD46" s="271"/>
    </row>
    <row r="47" s="199" customFormat="1" ht="16" customHeight="1" spans="1:30">
      <c r="A47" s="235" t="s">
        <v>1195</v>
      </c>
      <c r="B47" s="224">
        <v>108</v>
      </c>
      <c r="C47" s="224"/>
      <c r="D47" s="224">
        <v>1</v>
      </c>
      <c r="E47" s="225">
        <v>28</v>
      </c>
      <c r="F47" s="246">
        <v>5.04</v>
      </c>
      <c r="G47" s="246"/>
      <c r="H47" s="246"/>
      <c r="I47" s="246">
        <v>8</v>
      </c>
      <c r="J47" s="225">
        <v>4</v>
      </c>
      <c r="K47" s="249">
        <v>10</v>
      </c>
      <c r="L47" s="249">
        <v>10.8</v>
      </c>
      <c r="M47" s="249">
        <v>21.6</v>
      </c>
      <c r="N47" s="249">
        <v>10.8</v>
      </c>
      <c r="O47" s="250">
        <f t="shared" si="1"/>
        <v>58.24</v>
      </c>
      <c r="P47" s="246"/>
      <c r="Q47" s="246">
        <v>1</v>
      </c>
      <c r="R47" s="246">
        <v>10</v>
      </c>
      <c r="S47" s="256">
        <f t="shared" si="2"/>
        <v>69.24</v>
      </c>
      <c r="T47" s="257">
        <v>10</v>
      </c>
      <c r="U47" s="258">
        <v>15</v>
      </c>
      <c r="V47" s="258"/>
      <c r="W47" s="257">
        <v>0</v>
      </c>
      <c r="X47" s="257"/>
      <c r="Y47" s="258"/>
      <c r="Z47" s="258">
        <v>15</v>
      </c>
      <c r="AA47" s="257">
        <f t="shared" si="3"/>
        <v>40</v>
      </c>
      <c r="AB47" s="269">
        <f t="shared" si="4"/>
        <v>109.24</v>
      </c>
      <c r="AC47" s="270">
        <v>38.2</v>
      </c>
      <c r="AD47" s="271">
        <v>22.4</v>
      </c>
    </row>
    <row r="48" s="199" customFormat="1" ht="16" customHeight="1" spans="1:30">
      <c r="A48" s="235" t="s">
        <v>1196</v>
      </c>
      <c r="B48" s="224">
        <v>14</v>
      </c>
      <c r="C48" s="224"/>
      <c r="D48" s="224"/>
      <c r="E48" s="225">
        <v>8</v>
      </c>
      <c r="F48" s="246">
        <v>1.44</v>
      </c>
      <c r="G48" s="246"/>
      <c r="H48" s="246"/>
      <c r="I48" s="246">
        <v>1</v>
      </c>
      <c r="J48" s="225">
        <v>1</v>
      </c>
      <c r="K48" s="249">
        <v>2.5</v>
      </c>
      <c r="L48" s="249">
        <v>1.4</v>
      </c>
      <c r="M48" s="249">
        <v>2.8</v>
      </c>
      <c r="N48" s="249">
        <v>1.4</v>
      </c>
      <c r="O48" s="250">
        <f t="shared" si="1"/>
        <v>9.54</v>
      </c>
      <c r="P48" s="246"/>
      <c r="Q48" s="246"/>
      <c r="R48" s="246">
        <v>8</v>
      </c>
      <c r="S48" s="256">
        <f t="shared" si="2"/>
        <v>17.54</v>
      </c>
      <c r="T48" s="257"/>
      <c r="U48" s="258"/>
      <c r="V48" s="258">
        <v>5.1</v>
      </c>
      <c r="W48" s="257">
        <v>0</v>
      </c>
      <c r="X48" s="257"/>
      <c r="Y48" s="258"/>
      <c r="Z48" s="258">
        <v>8</v>
      </c>
      <c r="AA48" s="257">
        <f t="shared" si="3"/>
        <v>13.1</v>
      </c>
      <c r="AB48" s="269">
        <f t="shared" si="4"/>
        <v>30.64</v>
      </c>
      <c r="AC48" s="270">
        <v>12.98</v>
      </c>
      <c r="AD48" s="271">
        <v>4.2</v>
      </c>
    </row>
    <row r="49" s="199" customFormat="1" ht="16" customHeight="1" spans="1:30">
      <c r="A49" s="235" t="s">
        <v>1197</v>
      </c>
      <c r="B49" s="224">
        <v>11</v>
      </c>
      <c r="C49" s="224"/>
      <c r="D49" s="224"/>
      <c r="E49" s="225">
        <v>5</v>
      </c>
      <c r="F49" s="247">
        <v>0.9</v>
      </c>
      <c r="G49" s="246"/>
      <c r="H49" s="246"/>
      <c r="I49" s="246">
        <v>1</v>
      </c>
      <c r="J49" s="225">
        <v>1</v>
      </c>
      <c r="K49" s="249">
        <v>2.5</v>
      </c>
      <c r="L49" s="249">
        <v>1.1</v>
      </c>
      <c r="M49" s="249">
        <v>2.2</v>
      </c>
      <c r="N49" s="249">
        <v>1.1</v>
      </c>
      <c r="O49" s="250">
        <f t="shared" si="1"/>
        <v>7.8</v>
      </c>
      <c r="P49" s="246"/>
      <c r="Q49" s="246"/>
      <c r="R49" s="246"/>
      <c r="S49" s="256">
        <f t="shared" si="2"/>
        <v>7.8</v>
      </c>
      <c r="T49" s="257"/>
      <c r="U49" s="258"/>
      <c r="V49" s="258"/>
      <c r="W49" s="257">
        <v>0</v>
      </c>
      <c r="X49" s="257"/>
      <c r="Y49" s="258"/>
      <c r="Z49" s="258">
        <v>5</v>
      </c>
      <c r="AA49" s="257">
        <f t="shared" si="3"/>
        <v>5</v>
      </c>
      <c r="AB49" s="269">
        <f t="shared" si="4"/>
        <v>12.8</v>
      </c>
      <c r="AC49" s="270">
        <v>7.76</v>
      </c>
      <c r="AD49" s="271">
        <v>9</v>
      </c>
    </row>
    <row r="50" s="199" customFormat="1" ht="16" customHeight="1" spans="1:30">
      <c r="A50" s="235" t="s">
        <v>1198</v>
      </c>
      <c r="B50" s="224">
        <v>33</v>
      </c>
      <c r="C50" s="224"/>
      <c r="D50" s="224"/>
      <c r="E50" s="225">
        <v>20</v>
      </c>
      <c r="F50" s="246">
        <v>3.6</v>
      </c>
      <c r="G50" s="246"/>
      <c r="H50" s="246"/>
      <c r="I50" s="246">
        <v>11</v>
      </c>
      <c r="J50" s="225">
        <v>2</v>
      </c>
      <c r="K50" s="249">
        <v>5</v>
      </c>
      <c r="L50" s="249">
        <v>3.3</v>
      </c>
      <c r="M50" s="249">
        <v>6.6</v>
      </c>
      <c r="N50" s="249">
        <v>3.3</v>
      </c>
      <c r="O50" s="250">
        <f t="shared" si="1"/>
        <v>21.8</v>
      </c>
      <c r="P50" s="246"/>
      <c r="Q50" s="246"/>
      <c r="R50" s="246">
        <v>10</v>
      </c>
      <c r="S50" s="256">
        <f t="shared" si="2"/>
        <v>31.8</v>
      </c>
      <c r="T50" s="257"/>
      <c r="U50" s="258"/>
      <c r="V50" s="258"/>
      <c r="W50" s="257">
        <v>0</v>
      </c>
      <c r="X50" s="257"/>
      <c r="Y50" s="258"/>
      <c r="Z50" s="258">
        <v>8</v>
      </c>
      <c r="AA50" s="257">
        <f t="shared" si="3"/>
        <v>8</v>
      </c>
      <c r="AB50" s="269">
        <f t="shared" si="4"/>
        <v>39.8</v>
      </c>
      <c r="AC50" s="270">
        <v>6.66</v>
      </c>
      <c r="AD50" s="271">
        <v>5.3</v>
      </c>
    </row>
    <row r="51" s="199" customFormat="1" ht="16" customHeight="1" spans="1:30">
      <c r="A51" s="235" t="s">
        <v>1199</v>
      </c>
      <c r="B51" s="224">
        <v>42</v>
      </c>
      <c r="C51" s="224"/>
      <c r="D51" s="224"/>
      <c r="E51" s="225">
        <v>12</v>
      </c>
      <c r="F51" s="246">
        <v>2.16</v>
      </c>
      <c r="G51" s="246"/>
      <c r="H51" s="246"/>
      <c r="I51" s="246">
        <v>2</v>
      </c>
      <c r="J51" s="225">
        <v>2</v>
      </c>
      <c r="K51" s="249">
        <v>5</v>
      </c>
      <c r="L51" s="249">
        <v>4.2</v>
      </c>
      <c r="M51" s="249">
        <v>8.4</v>
      </c>
      <c r="N51" s="249">
        <v>4.2</v>
      </c>
      <c r="O51" s="250">
        <f t="shared" si="1"/>
        <v>23.96</v>
      </c>
      <c r="P51" s="246"/>
      <c r="Q51" s="246">
        <v>1</v>
      </c>
      <c r="R51" s="246">
        <v>10</v>
      </c>
      <c r="S51" s="256">
        <f t="shared" si="2"/>
        <v>34.96</v>
      </c>
      <c r="T51" s="257"/>
      <c r="U51" s="258"/>
      <c r="V51" s="258"/>
      <c r="W51" s="257"/>
      <c r="X51" s="257"/>
      <c r="Y51" s="258"/>
      <c r="Z51" s="258">
        <v>4</v>
      </c>
      <c r="AA51" s="257">
        <f t="shared" si="3"/>
        <v>4</v>
      </c>
      <c r="AB51" s="269">
        <f t="shared" si="4"/>
        <v>38.96</v>
      </c>
      <c r="AC51" s="270">
        <v>18.26</v>
      </c>
      <c r="AD51" s="271">
        <v>9.1</v>
      </c>
    </row>
    <row r="52" s="199" customFormat="1" ht="16" customHeight="1" spans="1:30">
      <c r="A52" s="235" t="s">
        <v>1200</v>
      </c>
      <c r="B52" s="224">
        <v>38</v>
      </c>
      <c r="C52" s="224"/>
      <c r="D52" s="224"/>
      <c r="E52" s="225">
        <v>12</v>
      </c>
      <c r="F52" s="246">
        <v>2.16</v>
      </c>
      <c r="G52" s="246"/>
      <c r="H52" s="246"/>
      <c r="I52" s="246">
        <v>5</v>
      </c>
      <c r="J52" s="225">
        <v>2</v>
      </c>
      <c r="K52" s="249">
        <v>5</v>
      </c>
      <c r="L52" s="249">
        <v>3.8</v>
      </c>
      <c r="M52" s="249">
        <v>7.6</v>
      </c>
      <c r="N52" s="249">
        <v>3.8</v>
      </c>
      <c r="O52" s="250">
        <f t="shared" si="1"/>
        <v>22.36</v>
      </c>
      <c r="P52" s="246"/>
      <c r="Q52" s="246">
        <v>1</v>
      </c>
      <c r="R52" s="246">
        <v>8</v>
      </c>
      <c r="S52" s="256">
        <f t="shared" si="2"/>
        <v>31.36</v>
      </c>
      <c r="T52" s="257"/>
      <c r="U52" s="258"/>
      <c r="V52" s="258"/>
      <c r="W52" s="257">
        <v>0</v>
      </c>
      <c r="X52" s="257"/>
      <c r="Y52" s="258"/>
      <c r="Z52" s="258">
        <v>4</v>
      </c>
      <c r="AA52" s="257">
        <f t="shared" si="3"/>
        <v>4</v>
      </c>
      <c r="AB52" s="269">
        <f t="shared" si="4"/>
        <v>35.36</v>
      </c>
      <c r="AC52" s="270">
        <v>12.36</v>
      </c>
      <c r="AD52" s="271">
        <v>4.8</v>
      </c>
    </row>
    <row r="53" s="199" customFormat="1" ht="16" customHeight="1" spans="1:30">
      <c r="A53" s="235" t="s">
        <v>1201</v>
      </c>
      <c r="B53" s="224">
        <v>28</v>
      </c>
      <c r="C53" s="224"/>
      <c r="D53" s="224"/>
      <c r="E53" s="225">
        <v>12</v>
      </c>
      <c r="F53" s="246">
        <v>2.16</v>
      </c>
      <c r="G53" s="246"/>
      <c r="H53" s="246"/>
      <c r="I53" s="246">
        <v>4</v>
      </c>
      <c r="J53" s="225">
        <v>2</v>
      </c>
      <c r="K53" s="249">
        <v>5</v>
      </c>
      <c r="L53" s="249">
        <v>2.8</v>
      </c>
      <c r="M53" s="249">
        <v>5.6</v>
      </c>
      <c r="N53" s="249">
        <v>2.8</v>
      </c>
      <c r="O53" s="250">
        <f t="shared" si="1"/>
        <v>18.36</v>
      </c>
      <c r="P53" s="246"/>
      <c r="Q53" s="246">
        <v>1</v>
      </c>
      <c r="R53" s="246">
        <v>8</v>
      </c>
      <c r="S53" s="256">
        <f t="shared" si="2"/>
        <v>27.36</v>
      </c>
      <c r="T53" s="257"/>
      <c r="U53" s="258"/>
      <c r="V53" s="258"/>
      <c r="W53" s="257">
        <v>0</v>
      </c>
      <c r="X53" s="257"/>
      <c r="Y53" s="258"/>
      <c r="Z53" s="258">
        <v>4</v>
      </c>
      <c r="AA53" s="257">
        <f t="shared" si="3"/>
        <v>4</v>
      </c>
      <c r="AB53" s="269">
        <f t="shared" si="4"/>
        <v>31.36</v>
      </c>
      <c r="AC53" s="270">
        <v>12.36</v>
      </c>
      <c r="AD53" s="271">
        <v>4.8</v>
      </c>
    </row>
    <row r="54" s="199" customFormat="1" ht="16" customHeight="1" spans="1:30">
      <c r="A54" s="235" t="s">
        <v>1202</v>
      </c>
      <c r="B54" s="224">
        <v>19</v>
      </c>
      <c r="C54" s="224"/>
      <c r="D54" s="224"/>
      <c r="E54" s="225">
        <v>8</v>
      </c>
      <c r="F54" s="247">
        <v>1.44</v>
      </c>
      <c r="G54" s="246"/>
      <c r="H54" s="246"/>
      <c r="I54" s="246"/>
      <c r="J54" s="225">
        <v>1</v>
      </c>
      <c r="K54" s="249">
        <v>2.5</v>
      </c>
      <c r="L54" s="249">
        <v>1.9</v>
      </c>
      <c r="M54" s="249">
        <v>3.8</v>
      </c>
      <c r="N54" s="249">
        <v>1.9</v>
      </c>
      <c r="O54" s="250">
        <f t="shared" si="1"/>
        <v>11.54</v>
      </c>
      <c r="P54" s="246"/>
      <c r="Q54" s="246">
        <v>0.5</v>
      </c>
      <c r="R54" s="246">
        <v>7</v>
      </c>
      <c r="S54" s="256">
        <f t="shared" si="2"/>
        <v>19.04</v>
      </c>
      <c r="T54" s="257"/>
      <c r="U54" s="258"/>
      <c r="V54" s="258"/>
      <c r="W54" s="257">
        <v>0</v>
      </c>
      <c r="X54" s="257"/>
      <c r="Y54" s="258"/>
      <c r="Z54" s="258">
        <v>2</v>
      </c>
      <c r="AA54" s="257">
        <f t="shared" si="3"/>
        <v>2</v>
      </c>
      <c r="AB54" s="269">
        <f t="shared" si="4"/>
        <v>21.04</v>
      </c>
      <c r="AC54" s="270">
        <v>4.08</v>
      </c>
      <c r="AD54" s="271">
        <v>3</v>
      </c>
    </row>
    <row r="55" s="199" customFormat="1" ht="16" customHeight="1" spans="1:30">
      <c r="A55" s="235" t="s">
        <v>1203</v>
      </c>
      <c r="B55" s="224">
        <v>16</v>
      </c>
      <c r="C55" s="224"/>
      <c r="D55" s="224"/>
      <c r="E55" s="225">
        <v>12</v>
      </c>
      <c r="F55" s="246">
        <v>2.16</v>
      </c>
      <c r="G55" s="246"/>
      <c r="H55" s="246"/>
      <c r="I55" s="246">
        <v>3</v>
      </c>
      <c r="J55" s="225">
        <v>2</v>
      </c>
      <c r="K55" s="249">
        <v>5</v>
      </c>
      <c r="L55" s="249">
        <v>1.6</v>
      </c>
      <c r="M55" s="249">
        <v>3.5</v>
      </c>
      <c r="N55" s="249">
        <v>1.6</v>
      </c>
      <c r="O55" s="250">
        <f t="shared" si="1"/>
        <v>13.86</v>
      </c>
      <c r="P55" s="246"/>
      <c r="Q55" s="246"/>
      <c r="R55" s="246"/>
      <c r="S55" s="256">
        <f t="shared" si="2"/>
        <v>13.86</v>
      </c>
      <c r="T55" s="257"/>
      <c r="U55" s="258"/>
      <c r="V55" s="258"/>
      <c r="W55" s="257">
        <v>0</v>
      </c>
      <c r="X55" s="257"/>
      <c r="Y55" s="258"/>
      <c r="Z55" s="258">
        <v>8</v>
      </c>
      <c r="AA55" s="257">
        <f t="shared" si="3"/>
        <v>8</v>
      </c>
      <c r="AB55" s="269">
        <f t="shared" si="4"/>
        <v>21.86</v>
      </c>
      <c r="AC55" s="270">
        <v>4.36</v>
      </c>
      <c r="AD55" s="271">
        <v>3.6</v>
      </c>
    </row>
    <row r="56" s="199" customFormat="1" ht="16" customHeight="1" spans="1:30">
      <c r="A56" s="235" t="s">
        <v>1204</v>
      </c>
      <c r="B56" s="224">
        <v>9</v>
      </c>
      <c r="C56" s="224"/>
      <c r="D56" s="224"/>
      <c r="E56" s="225">
        <v>8</v>
      </c>
      <c r="F56" s="246">
        <v>1.44</v>
      </c>
      <c r="G56" s="246"/>
      <c r="H56" s="246"/>
      <c r="I56" s="246">
        <v>2</v>
      </c>
      <c r="J56" s="225">
        <v>1</v>
      </c>
      <c r="K56" s="249">
        <v>2.5</v>
      </c>
      <c r="L56" s="249">
        <v>0.9</v>
      </c>
      <c r="M56" s="249">
        <v>1.8</v>
      </c>
      <c r="N56" s="249">
        <v>0.9</v>
      </c>
      <c r="O56" s="250">
        <f t="shared" si="1"/>
        <v>7.54</v>
      </c>
      <c r="P56" s="246"/>
      <c r="Q56" s="246"/>
      <c r="R56" s="246"/>
      <c r="S56" s="256">
        <f t="shared" si="2"/>
        <v>7.54</v>
      </c>
      <c r="T56" s="257">
        <v>4</v>
      </c>
      <c r="U56" s="258">
        <v>6</v>
      </c>
      <c r="V56" s="258"/>
      <c r="W56" s="257">
        <v>0</v>
      </c>
      <c r="X56" s="257"/>
      <c r="Y56" s="258"/>
      <c r="Z56" s="258">
        <v>4</v>
      </c>
      <c r="AA56" s="257">
        <f t="shared" si="3"/>
        <v>14</v>
      </c>
      <c r="AB56" s="269">
        <f t="shared" si="4"/>
        <v>21.54</v>
      </c>
      <c r="AC56" s="270">
        <v>9.36</v>
      </c>
      <c r="AD56" s="271">
        <v>4</v>
      </c>
    </row>
    <row r="57" s="199" customFormat="1" ht="16" customHeight="1" spans="1:30">
      <c r="A57" s="235" t="s">
        <v>1205</v>
      </c>
      <c r="B57" s="224">
        <v>5</v>
      </c>
      <c r="C57" s="224"/>
      <c r="D57" s="224"/>
      <c r="E57" s="225">
        <v>3</v>
      </c>
      <c r="F57" s="246">
        <v>0.54</v>
      </c>
      <c r="G57" s="246"/>
      <c r="H57" s="246"/>
      <c r="I57" s="246">
        <v>1</v>
      </c>
      <c r="J57" s="225">
        <v>1</v>
      </c>
      <c r="K57" s="249">
        <v>2.5</v>
      </c>
      <c r="L57" s="249">
        <v>0.5</v>
      </c>
      <c r="M57" s="249">
        <v>1</v>
      </c>
      <c r="N57" s="249">
        <v>0.5</v>
      </c>
      <c r="O57" s="250">
        <f t="shared" si="1"/>
        <v>5.04</v>
      </c>
      <c r="P57" s="246"/>
      <c r="Q57" s="246">
        <v>0.5</v>
      </c>
      <c r="R57" s="246"/>
      <c r="S57" s="256">
        <f t="shared" si="2"/>
        <v>5.54</v>
      </c>
      <c r="T57" s="257"/>
      <c r="U57" s="258"/>
      <c r="V57" s="258"/>
      <c r="W57" s="257">
        <v>0</v>
      </c>
      <c r="X57" s="257"/>
      <c r="Y57" s="258"/>
      <c r="Z57" s="258">
        <v>2.4</v>
      </c>
      <c r="AA57" s="257">
        <f t="shared" si="3"/>
        <v>2.4</v>
      </c>
      <c r="AB57" s="269">
        <f t="shared" si="4"/>
        <v>7.94</v>
      </c>
      <c r="AC57" s="270">
        <v>8.88</v>
      </c>
      <c r="AD57" s="271">
        <v>-2.2</v>
      </c>
    </row>
    <row r="58" s="199" customFormat="1" ht="16" customHeight="1" spans="1:30">
      <c r="A58" s="235" t="s">
        <v>1206</v>
      </c>
      <c r="B58" s="224">
        <v>25</v>
      </c>
      <c r="C58" s="224"/>
      <c r="D58" s="224"/>
      <c r="E58" s="225">
        <v>8</v>
      </c>
      <c r="F58" s="246">
        <v>1.44</v>
      </c>
      <c r="G58" s="246"/>
      <c r="H58" s="246"/>
      <c r="I58" s="246">
        <v>3</v>
      </c>
      <c r="J58" s="225">
        <v>1</v>
      </c>
      <c r="K58" s="249">
        <v>2.5</v>
      </c>
      <c r="L58" s="249">
        <v>2.5</v>
      </c>
      <c r="M58" s="249">
        <v>5</v>
      </c>
      <c r="N58" s="249">
        <v>2.5</v>
      </c>
      <c r="O58" s="250">
        <f t="shared" si="1"/>
        <v>13.94</v>
      </c>
      <c r="P58" s="246"/>
      <c r="Q58" s="246">
        <v>0.5</v>
      </c>
      <c r="R58" s="246">
        <v>5</v>
      </c>
      <c r="S58" s="256">
        <f t="shared" si="2"/>
        <v>19.44</v>
      </c>
      <c r="T58" s="257"/>
      <c r="U58" s="258"/>
      <c r="V58" s="258"/>
      <c r="W58" s="257">
        <v>0</v>
      </c>
      <c r="X58" s="257"/>
      <c r="Y58" s="258"/>
      <c r="Z58" s="258">
        <v>3</v>
      </c>
      <c r="AA58" s="257">
        <f t="shared" si="3"/>
        <v>3</v>
      </c>
      <c r="AB58" s="269">
        <f t="shared" si="4"/>
        <v>22.44</v>
      </c>
      <c r="AC58" s="270">
        <v>6.86</v>
      </c>
      <c r="AD58" s="271">
        <v>7.14</v>
      </c>
    </row>
    <row r="59" s="199" customFormat="1" ht="16" customHeight="1" spans="1:30">
      <c r="A59" s="235" t="s">
        <v>1207</v>
      </c>
      <c r="B59" s="224">
        <v>26</v>
      </c>
      <c r="C59" s="224"/>
      <c r="D59" s="224">
        <v>1</v>
      </c>
      <c r="E59" s="225">
        <v>10</v>
      </c>
      <c r="F59" s="246">
        <v>1.8</v>
      </c>
      <c r="G59" s="246"/>
      <c r="H59" s="246"/>
      <c r="I59" s="246">
        <v>2</v>
      </c>
      <c r="J59" s="225">
        <v>2</v>
      </c>
      <c r="K59" s="249">
        <v>5</v>
      </c>
      <c r="L59" s="249">
        <v>2.6</v>
      </c>
      <c r="M59" s="249">
        <v>5.2</v>
      </c>
      <c r="N59" s="249">
        <v>2.6</v>
      </c>
      <c r="O59" s="250">
        <f t="shared" si="1"/>
        <v>17.2</v>
      </c>
      <c r="P59" s="246"/>
      <c r="Q59" s="246">
        <v>0.5</v>
      </c>
      <c r="R59" s="246">
        <v>5</v>
      </c>
      <c r="S59" s="256">
        <f t="shared" si="2"/>
        <v>22.7</v>
      </c>
      <c r="T59" s="257"/>
      <c r="U59" s="258"/>
      <c r="V59" s="258"/>
      <c r="W59" s="257">
        <v>0</v>
      </c>
      <c r="X59" s="257"/>
      <c r="Y59" s="258"/>
      <c r="Z59" s="258">
        <v>4</v>
      </c>
      <c r="AA59" s="257">
        <f t="shared" si="3"/>
        <v>4</v>
      </c>
      <c r="AB59" s="269">
        <f t="shared" si="4"/>
        <v>26.7</v>
      </c>
      <c r="AC59" s="270">
        <v>11.24</v>
      </c>
      <c r="AD59" s="271">
        <v>7.2</v>
      </c>
    </row>
    <row r="60" s="199" customFormat="1" ht="16" customHeight="1" spans="1:30">
      <c r="A60" s="235" t="s">
        <v>1208</v>
      </c>
      <c r="B60" s="224">
        <v>20</v>
      </c>
      <c r="C60" s="224"/>
      <c r="D60" s="224"/>
      <c r="E60" s="225">
        <v>8</v>
      </c>
      <c r="F60" s="246">
        <v>1.44</v>
      </c>
      <c r="G60" s="246"/>
      <c r="H60" s="246"/>
      <c r="I60" s="246">
        <v>2</v>
      </c>
      <c r="J60" s="225">
        <v>2</v>
      </c>
      <c r="K60" s="249">
        <v>5</v>
      </c>
      <c r="L60" s="249">
        <v>2</v>
      </c>
      <c r="M60" s="249">
        <v>4</v>
      </c>
      <c r="N60" s="249">
        <v>2</v>
      </c>
      <c r="O60" s="250">
        <f t="shared" si="1"/>
        <v>14.44</v>
      </c>
      <c r="P60" s="246"/>
      <c r="Q60" s="246">
        <v>1</v>
      </c>
      <c r="R60" s="246">
        <v>7</v>
      </c>
      <c r="S60" s="256">
        <f t="shared" si="2"/>
        <v>22.44</v>
      </c>
      <c r="T60" s="257"/>
      <c r="U60" s="258"/>
      <c r="V60" s="258"/>
      <c r="W60" s="257">
        <v>0</v>
      </c>
      <c r="X60" s="257"/>
      <c r="Y60" s="258"/>
      <c r="Z60" s="258">
        <v>4</v>
      </c>
      <c r="AA60" s="257">
        <f t="shared" si="3"/>
        <v>4</v>
      </c>
      <c r="AB60" s="269">
        <f t="shared" si="4"/>
        <v>26.44</v>
      </c>
      <c r="AC60" s="270">
        <v>10.36</v>
      </c>
      <c r="AD60" s="271">
        <v>3.6</v>
      </c>
    </row>
    <row r="61" s="199" customFormat="1" ht="16" customHeight="1" spans="1:30">
      <c r="A61" s="235" t="s">
        <v>1209</v>
      </c>
      <c r="B61" s="224">
        <v>45</v>
      </c>
      <c r="C61" s="224"/>
      <c r="D61" s="224"/>
      <c r="E61" s="225">
        <v>8</v>
      </c>
      <c r="F61" s="246">
        <v>1.44</v>
      </c>
      <c r="G61" s="246"/>
      <c r="H61" s="246"/>
      <c r="I61" s="246"/>
      <c r="J61" s="225">
        <v>1</v>
      </c>
      <c r="K61" s="249">
        <v>2.5</v>
      </c>
      <c r="L61" s="249">
        <v>4.5</v>
      </c>
      <c r="M61" s="249">
        <v>9</v>
      </c>
      <c r="N61" s="249">
        <v>4.5</v>
      </c>
      <c r="O61" s="250">
        <f t="shared" si="1"/>
        <v>21.94</v>
      </c>
      <c r="P61" s="246"/>
      <c r="Q61" s="246"/>
      <c r="R61" s="246">
        <v>4</v>
      </c>
      <c r="S61" s="256">
        <f t="shared" si="2"/>
        <v>25.94</v>
      </c>
      <c r="T61" s="257"/>
      <c r="U61" s="258"/>
      <c r="V61" s="258"/>
      <c r="W61" s="257">
        <v>0</v>
      </c>
      <c r="X61" s="257"/>
      <c r="Y61" s="258"/>
      <c r="Z61" s="258">
        <v>2</v>
      </c>
      <c r="AA61" s="257">
        <f t="shared" si="3"/>
        <v>2</v>
      </c>
      <c r="AB61" s="269">
        <f t="shared" si="4"/>
        <v>27.94</v>
      </c>
      <c r="AC61" s="270">
        <v>6.18</v>
      </c>
      <c r="AD61" s="271">
        <v>1.7</v>
      </c>
    </row>
    <row r="62" s="199" customFormat="1" ht="16" customHeight="1" spans="1:30">
      <c r="A62" s="235" t="s">
        <v>1210</v>
      </c>
      <c r="B62" s="224">
        <v>19</v>
      </c>
      <c r="C62" s="224"/>
      <c r="D62" s="224">
        <v>1</v>
      </c>
      <c r="E62" s="225">
        <v>10</v>
      </c>
      <c r="F62" s="246">
        <v>1.8</v>
      </c>
      <c r="G62" s="246"/>
      <c r="H62" s="246"/>
      <c r="I62" s="246">
        <v>2</v>
      </c>
      <c r="J62" s="225">
        <v>1</v>
      </c>
      <c r="K62" s="249">
        <v>2.5</v>
      </c>
      <c r="L62" s="249">
        <v>1.9</v>
      </c>
      <c r="M62" s="249">
        <v>3.8</v>
      </c>
      <c r="N62" s="249">
        <v>1.9</v>
      </c>
      <c r="O62" s="250">
        <f t="shared" si="1"/>
        <v>11.9</v>
      </c>
      <c r="P62" s="246"/>
      <c r="Q62" s="246"/>
      <c r="R62" s="246"/>
      <c r="S62" s="256">
        <f t="shared" si="2"/>
        <v>11.9</v>
      </c>
      <c r="T62" s="257"/>
      <c r="U62" s="258">
        <v>4</v>
      </c>
      <c r="V62" s="258"/>
      <c r="W62" s="257">
        <v>0</v>
      </c>
      <c r="X62" s="257"/>
      <c r="Y62" s="258"/>
      <c r="Z62" s="258">
        <v>4</v>
      </c>
      <c r="AA62" s="257">
        <f t="shared" si="3"/>
        <v>8</v>
      </c>
      <c r="AB62" s="269">
        <f t="shared" si="4"/>
        <v>19.9</v>
      </c>
      <c r="AC62" s="270">
        <v>7.8</v>
      </c>
      <c r="AD62" s="271">
        <v>8.9</v>
      </c>
    </row>
    <row r="63" s="199" customFormat="1" ht="16" customHeight="1" spans="1:30">
      <c r="A63" s="235" t="s">
        <v>1211</v>
      </c>
      <c r="B63" s="224">
        <v>10</v>
      </c>
      <c r="C63" s="224"/>
      <c r="D63" s="224"/>
      <c r="E63" s="225">
        <v>6</v>
      </c>
      <c r="F63" s="246">
        <v>1.08</v>
      </c>
      <c r="G63" s="246"/>
      <c r="H63" s="246"/>
      <c r="I63" s="246">
        <v>1</v>
      </c>
      <c r="J63" s="225">
        <v>1</v>
      </c>
      <c r="K63" s="249">
        <v>2.5</v>
      </c>
      <c r="L63" s="249">
        <v>1</v>
      </c>
      <c r="M63" s="249">
        <v>2</v>
      </c>
      <c r="N63" s="249">
        <v>1</v>
      </c>
      <c r="O63" s="250">
        <f t="shared" si="1"/>
        <v>7.58</v>
      </c>
      <c r="P63" s="246"/>
      <c r="Q63" s="246">
        <v>0.5</v>
      </c>
      <c r="R63" s="246">
        <v>3</v>
      </c>
      <c r="S63" s="256">
        <f t="shared" si="2"/>
        <v>11.08</v>
      </c>
      <c r="T63" s="257"/>
      <c r="U63" s="258"/>
      <c r="V63" s="258">
        <v>6</v>
      </c>
      <c r="W63" s="257"/>
      <c r="X63" s="257"/>
      <c r="Y63" s="258"/>
      <c r="Z63" s="258">
        <v>1.6</v>
      </c>
      <c r="AA63" s="257">
        <f t="shared" si="3"/>
        <v>7.6</v>
      </c>
      <c r="AB63" s="269">
        <f t="shared" si="4"/>
        <v>18.68</v>
      </c>
      <c r="AC63" s="270">
        <v>8.68</v>
      </c>
      <c r="AD63" s="271">
        <v>6</v>
      </c>
    </row>
    <row r="64" s="199" customFormat="1" ht="16" customHeight="1" spans="1:30">
      <c r="A64" s="235" t="s">
        <v>1212</v>
      </c>
      <c r="B64" s="224">
        <v>9</v>
      </c>
      <c r="C64" s="224"/>
      <c r="D64" s="224"/>
      <c r="E64" s="225">
        <v>6</v>
      </c>
      <c r="F64" s="246">
        <v>1.08</v>
      </c>
      <c r="G64" s="246"/>
      <c r="H64" s="246"/>
      <c r="I64" s="246">
        <v>2</v>
      </c>
      <c r="J64" s="225">
        <v>2</v>
      </c>
      <c r="K64" s="249">
        <v>5</v>
      </c>
      <c r="L64" s="249">
        <v>0.9</v>
      </c>
      <c r="M64" s="249">
        <v>1.8</v>
      </c>
      <c r="N64" s="249">
        <v>0.9</v>
      </c>
      <c r="O64" s="250">
        <f t="shared" si="1"/>
        <v>9.68</v>
      </c>
      <c r="P64" s="246">
        <v>4.36</v>
      </c>
      <c r="Q64" s="246">
        <v>1</v>
      </c>
      <c r="R64" s="246">
        <v>5</v>
      </c>
      <c r="S64" s="256">
        <f t="shared" si="2"/>
        <v>20.04</v>
      </c>
      <c r="T64" s="257"/>
      <c r="U64" s="258"/>
      <c r="V64" s="258"/>
      <c r="W64" s="257">
        <v>0</v>
      </c>
      <c r="X64" s="257"/>
      <c r="Y64" s="258"/>
      <c r="Z64" s="258">
        <v>5</v>
      </c>
      <c r="AA64" s="257">
        <f t="shared" si="3"/>
        <v>5</v>
      </c>
      <c r="AB64" s="269">
        <f t="shared" si="4"/>
        <v>25.04</v>
      </c>
      <c r="AC64" s="270">
        <v>9.36</v>
      </c>
      <c r="AD64" s="271">
        <v>2.8</v>
      </c>
    </row>
    <row r="65" s="199" customFormat="1" ht="16" customHeight="1" spans="1:30">
      <c r="A65" s="235" t="s">
        <v>1213</v>
      </c>
      <c r="B65" s="224">
        <v>6</v>
      </c>
      <c r="C65" s="224"/>
      <c r="D65" s="224"/>
      <c r="E65" s="225">
        <v>3</v>
      </c>
      <c r="F65" s="246">
        <v>0.54</v>
      </c>
      <c r="G65" s="246"/>
      <c r="H65" s="246">
        <v>0.5</v>
      </c>
      <c r="I65" s="246"/>
      <c r="J65" s="225">
        <v>1</v>
      </c>
      <c r="K65" s="249">
        <v>2.5</v>
      </c>
      <c r="L65" s="249">
        <v>0.6</v>
      </c>
      <c r="M65" s="249">
        <v>1.2</v>
      </c>
      <c r="N65" s="249">
        <v>0.6</v>
      </c>
      <c r="O65" s="250">
        <f t="shared" si="1"/>
        <v>5.94</v>
      </c>
      <c r="P65" s="246">
        <v>5.76</v>
      </c>
      <c r="Q65" s="246"/>
      <c r="R65" s="246"/>
      <c r="S65" s="256">
        <f t="shared" si="2"/>
        <v>11.7</v>
      </c>
      <c r="T65" s="257"/>
      <c r="U65" s="258"/>
      <c r="V65" s="258"/>
      <c r="W65" s="257">
        <v>0</v>
      </c>
      <c r="X65" s="257"/>
      <c r="Y65" s="258"/>
      <c r="Z65" s="258">
        <v>5</v>
      </c>
      <c r="AA65" s="257">
        <f t="shared" si="3"/>
        <v>5</v>
      </c>
      <c r="AB65" s="269">
        <f t="shared" si="4"/>
        <v>16.7</v>
      </c>
      <c r="AC65" s="270">
        <v>11.69</v>
      </c>
      <c r="AD65" s="271">
        <v>1.6</v>
      </c>
    </row>
    <row r="66" s="199" customFormat="1" ht="16" customHeight="1" spans="1:30">
      <c r="A66" s="235" t="s">
        <v>1214</v>
      </c>
      <c r="B66" s="224">
        <v>9</v>
      </c>
      <c r="C66" s="224"/>
      <c r="D66" s="224"/>
      <c r="E66" s="225">
        <v>6</v>
      </c>
      <c r="F66" s="246">
        <v>1.08</v>
      </c>
      <c r="G66" s="246"/>
      <c r="H66" s="246"/>
      <c r="I66" s="246"/>
      <c r="J66" s="225">
        <v>1</v>
      </c>
      <c r="K66" s="249">
        <v>2.5</v>
      </c>
      <c r="L66" s="249">
        <v>0.9</v>
      </c>
      <c r="M66" s="249">
        <v>1.8</v>
      </c>
      <c r="N66" s="249">
        <v>0.9</v>
      </c>
      <c r="O66" s="250">
        <f t="shared" si="1"/>
        <v>7.18</v>
      </c>
      <c r="P66" s="246"/>
      <c r="Q66" s="246">
        <v>0.5</v>
      </c>
      <c r="R66" s="246">
        <v>6</v>
      </c>
      <c r="S66" s="256">
        <f t="shared" si="2"/>
        <v>13.68</v>
      </c>
      <c r="T66" s="257"/>
      <c r="U66" s="258"/>
      <c r="V66" s="258"/>
      <c r="W66" s="257"/>
      <c r="X66" s="257"/>
      <c r="Y66" s="258"/>
      <c r="Z66" s="258">
        <v>3</v>
      </c>
      <c r="AA66" s="257">
        <f t="shared" si="3"/>
        <v>3</v>
      </c>
      <c r="AB66" s="269">
        <f t="shared" si="4"/>
        <v>16.68</v>
      </c>
      <c r="AC66" s="270">
        <v>7.36</v>
      </c>
      <c r="AD66" s="271">
        <v>4.6</v>
      </c>
    </row>
    <row r="67" s="199" customFormat="1" ht="16" customHeight="1" spans="1:30">
      <c r="A67" s="235" t="s">
        <v>1215</v>
      </c>
      <c r="B67" s="224">
        <v>14</v>
      </c>
      <c r="C67" s="224"/>
      <c r="D67" s="224"/>
      <c r="E67" s="225">
        <v>10</v>
      </c>
      <c r="F67" s="246">
        <v>1.8</v>
      </c>
      <c r="G67" s="246"/>
      <c r="H67" s="246"/>
      <c r="I67" s="246">
        <v>3</v>
      </c>
      <c r="J67" s="225">
        <v>1</v>
      </c>
      <c r="K67" s="249">
        <v>2.5</v>
      </c>
      <c r="L67" s="249">
        <v>1.4</v>
      </c>
      <c r="M67" s="249">
        <v>2.8</v>
      </c>
      <c r="N67" s="249">
        <v>1.4</v>
      </c>
      <c r="O67" s="250">
        <f t="shared" si="1"/>
        <v>9.9</v>
      </c>
      <c r="P67" s="246"/>
      <c r="Q67" s="246"/>
      <c r="R67" s="246">
        <v>7</v>
      </c>
      <c r="S67" s="256">
        <f t="shared" si="2"/>
        <v>16.9</v>
      </c>
      <c r="T67" s="257"/>
      <c r="U67" s="258"/>
      <c r="V67" s="258"/>
      <c r="W67" s="257">
        <v>0</v>
      </c>
      <c r="X67" s="257"/>
      <c r="Y67" s="258"/>
      <c r="Z67" s="258">
        <v>8</v>
      </c>
      <c r="AA67" s="257">
        <f t="shared" si="3"/>
        <v>8</v>
      </c>
      <c r="AB67" s="269">
        <f t="shared" si="4"/>
        <v>24.9</v>
      </c>
      <c r="AC67" s="270">
        <v>2.38</v>
      </c>
      <c r="AD67" s="271">
        <v>5.6</v>
      </c>
    </row>
    <row r="68" s="199" customFormat="1" ht="16" customHeight="1" spans="1:30">
      <c r="A68" s="235" t="s">
        <v>1216</v>
      </c>
      <c r="B68" s="224">
        <v>10</v>
      </c>
      <c r="C68" s="224"/>
      <c r="D68" s="224"/>
      <c r="E68" s="225">
        <v>6</v>
      </c>
      <c r="F68" s="246">
        <v>1.08</v>
      </c>
      <c r="G68" s="246"/>
      <c r="H68" s="246"/>
      <c r="I68" s="246"/>
      <c r="J68" s="225">
        <v>1</v>
      </c>
      <c r="K68" s="249">
        <v>2.5</v>
      </c>
      <c r="L68" s="249">
        <v>1</v>
      </c>
      <c r="M68" s="249">
        <v>2</v>
      </c>
      <c r="N68" s="249">
        <v>1</v>
      </c>
      <c r="O68" s="250">
        <f t="shared" si="1"/>
        <v>7.58</v>
      </c>
      <c r="P68" s="246"/>
      <c r="Q68" s="246">
        <v>0.5</v>
      </c>
      <c r="R68" s="246"/>
      <c r="S68" s="256">
        <f t="shared" si="2"/>
        <v>8.08</v>
      </c>
      <c r="T68" s="257">
        <v>3</v>
      </c>
      <c r="U68" s="258"/>
      <c r="V68" s="258"/>
      <c r="W68" s="257">
        <v>0</v>
      </c>
      <c r="X68" s="257"/>
      <c r="Y68" s="258"/>
      <c r="Z68" s="258">
        <v>15</v>
      </c>
      <c r="AA68" s="257">
        <f t="shared" si="3"/>
        <v>18</v>
      </c>
      <c r="AB68" s="269">
        <f t="shared" si="4"/>
        <v>26.08</v>
      </c>
      <c r="AC68" s="270">
        <v>15.86</v>
      </c>
      <c r="AD68" s="271">
        <v>5.6</v>
      </c>
    </row>
    <row r="69" s="199" customFormat="1" ht="16" customHeight="1" spans="1:30">
      <c r="A69" s="235" t="s">
        <v>1217</v>
      </c>
      <c r="B69" s="224">
        <v>47</v>
      </c>
      <c r="C69" s="224"/>
      <c r="D69" s="224"/>
      <c r="E69" s="225">
        <v>12</v>
      </c>
      <c r="F69" s="246">
        <v>2.16</v>
      </c>
      <c r="G69" s="246"/>
      <c r="H69" s="246"/>
      <c r="I69" s="246">
        <v>2</v>
      </c>
      <c r="J69" s="225">
        <v>2</v>
      </c>
      <c r="K69" s="249">
        <v>5</v>
      </c>
      <c r="L69" s="249">
        <v>4.7</v>
      </c>
      <c r="M69" s="249">
        <v>9.4</v>
      </c>
      <c r="N69" s="249">
        <v>4.7</v>
      </c>
      <c r="O69" s="250">
        <f t="shared" si="1"/>
        <v>25.96</v>
      </c>
      <c r="P69" s="246"/>
      <c r="Q69" s="246">
        <v>1</v>
      </c>
      <c r="R69" s="276">
        <v>8</v>
      </c>
      <c r="S69" s="256">
        <f t="shared" si="2"/>
        <v>34.96</v>
      </c>
      <c r="T69" s="257"/>
      <c r="U69" s="258"/>
      <c r="V69" s="258"/>
      <c r="W69" s="257"/>
      <c r="X69" s="257"/>
      <c r="Y69" s="258"/>
      <c r="Z69" s="277">
        <v>4</v>
      </c>
      <c r="AA69" s="257">
        <f t="shared" si="3"/>
        <v>4</v>
      </c>
      <c r="AB69" s="269">
        <f t="shared" si="4"/>
        <v>38.96</v>
      </c>
      <c r="AC69" s="270">
        <v>12.36</v>
      </c>
      <c r="AD69" s="271">
        <v>5.4</v>
      </c>
    </row>
    <row r="70" s="199" customFormat="1" ht="16" customHeight="1" spans="1:30">
      <c r="A70" s="235" t="s">
        <v>1218</v>
      </c>
      <c r="B70" s="224">
        <v>11</v>
      </c>
      <c r="C70" s="224"/>
      <c r="D70" s="224"/>
      <c r="E70" s="225">
        <v>3</v>
      </c>
      <c r="F70" s="246">
        <v>0.54</v>
      </c>
      <c r="G70" s="246"/>
      <c r="H70" s="246"/>
      <c r="I70" s="246"/>
      <c r="J70" s="225">
        <v>1</v>
      </c>
      <c r="K70" s="249">
        <v>2.5</v>
      </c>
      <c r="L70" s="249">
        <v>1.1</v>
      </c>
      <c r="M70" s="249">
        <v>2.2</v>
      </c>
      <c r="N70" s="249">
        <v>1.1</v>
      </c>
      <c r="O70" s="250">
        <f t="shared" si="1"/>
        <v>7.44</v>
      </c>
      <c r="P70" s="246"/>
      <c r="Q70" s="246"/>
      <c r="R70" s="246"/>
      <c r="S70" s="256">
        <f t="shared" si="2"/>
        <v>7.44</v>
      </c>
      <c r="T70" s="257"/>
      <c r="U70" s="258"/>
      <c r="V70" s="258"/>
      <c r="W70" s="257">
        <v>0</v>
      </c>
      <c r="X70" s="257"/>
      <c r="Y70" s="258"/>
      <c r="Z70" s="258">
        <v>0</v>
      </c>
      <c r="AA70" s="257">
        <f t="shared" si="3"/>
        <v>0</v>
      </c>
      <c r="AB70" s="269">
        <f t="shared" si="4"/>
        <v>7.44</v>
      </c>
      <c r="AC70" s="270">
        <v>2.58</v>
      </c>
      <c r="AD70" s="271">
        <v>2</v>
      </c>
    </row>
    <row r="71" s="199" customFormat="1" ht="16" customHeight="1" spans="1:30">
      <c r="A71" s="235" t="s">
        <v>1219</v>
      </c>
      <c r="B71" s="224">
        <v>4</v>
      </c>
      <c r="C71" s="224"/>
      <c r="D71" s="224"/>
      <c r="E71" s="225">
        <v>1</v>
      </c>
      <c r="F71" s="246">
        <v>0.18</v>
      </c>
      <c r="G71" s="246"/>
      <c r="H71" s="246"/>
      <c r="I71" s="246"/>
      <c r="J71" s="225"/>
      <c r="K71" s="249">
        <v>0</v>
      </c>
      <c r="L71" s="249">
        <v>0.4</v>
      </c>
      <c r="M71" s="249">
        <v>0.8</v>
      </c>
      <c r="N71" s="249">
        <v>0.4</v>
      </c>
      <c r="O71" s="250">
        <f t="shared" si="1"/>
        <v>1.78</v>
      </c>
      <c r="P71" s="246"/>
      <c r="Q71" s="246"/>
      <c r="R71" s="246"/>
      <c r="S71" s="256">
        <f t="shared" si="2"/>
        <v>1.78</v>
      </c>
      <c r="T71" s="257"/>
      <c r="U71" s="258"/>
      <c r="V71" s="258"/>
      <c r="W71" s="257">
        <v>0</v>
      </c>
      <c r="X71" s="257"/>
      <c r="Y71" s="258"/>
      <c r="Z71" s="258">
        <v>1.6</v>
      </c>
      <c r="AA71" s="257">
        <f t="shared" si="3"/>
        <v>1.6</v>
      </c>
      <c r="AB71" s="269">
        <f t="shared" si="4"/>
        <v>3.38</v>
      </c>
      <c r="AC71" s="270"/>
      <c r="AD71" s="271">
        <v>3.38</v>
      </c>
    </row>
    <row r="72" s="199" customFormat="1" ht="16" customHeight="1" spans="1:30">
      <c r="A72" s="235" t="s">
        <v>1220</v>
      </c>
      <c r="B72" s="224">
        <v>11</v>
      </c>
      <c r="C72" s="224"/>
      <c r="D72" s="224"/>
      <c r="E72" s="225">
        <v>5</v>
      </c>
      <c r="F72" s="246">
        <v>0.9</v>
      </c>
      <c r="G72" s="246"/>
      <c r="H72" s="246"/>
      <c r="I72" s="246">
        <v>1</v>
      </c>
      <c r="J72" s="225">
        <v>1</v>
      </c>
      <c r="K72" s="249">
        <v>2.5</v>
      </c>
      <c r="L72" s="249">
        <v>1.1</v>
      </c>
      <c r="M72" s="249">
        <v>2.2</v>
      </c>
      <c r="N72" s="249">
        <v>1.1</v>
      </c>
      <c r="O72" s="250">
        <f t="shared" ref="O72:O82" si="5">F72+G72+H72+K72+L72+M72+N72</f>
        <v>7.8</v>
      </c>
      <c r="P72" s="246"/>
      <c r="Q72" s="246"/>
      <c r="R72" s="246">
        <v>3</v>
      </c>
      <c r="S72" s="256">
        <f t="shared" ref="S72:S82" si="6">O72+P72+Q72+R72</f>
        <v>10.8</v>
      </c>
      <c r="T72" s="257"/>
      <c r="U72" s="258"/>
      <c r="V72" s="258"/>
      <c r="W72" s="257">
        <v>0</v>
      </c>
      <c r="X72" s="257"/>
      <c r="Y72" s="258"/>
      <c r="Z72" s="258">
        <v>2</v>
      </c>
      <c r="AA72" s="257">
        <f t="shared" ref="AA72:AA82" si="7">SUM(T72:Z72)</f>
        <v>2</v>
      </c>
      <c r="AB72" s="269">
        <f t="shared" ref="AB72:AB82" si="8">S72+AA72</f>
        <v>12.8</v>
      </c>
      <c r="AC72" s="270">
        <v>2.18</v>
      </c>
      <c r="AD72" s="271">
        <v>1.8</v>
      </c>
    </row>
    <row r="73" s="199" customFormat="1" ht="16" customHeight="1" spans="1:30">
      <c r="A73" s="235" t="s">
        <v>1221</v>
      </c>
      <c r="B73" s="224">
        <v>6</v>
      </c>
      <c r="C73" s="224"/>
      <c r="D73" s="224"/>
      <c r="E73" s="225">
        <v>3</v>
      </c>
      <c r="F73" s="246">
        <v>0.54</v>
      </c>
      <c r="G73" s="246"/>
      <c r="H73" s="246"/>
      <c r="I73" s="246"/>
      <c r="J73" s="225">
        <v>1</v>
      </c>
      <c r="K73" s="249">
        <v>2.5</v>
      </c>
      <c r="L73" s="249">
        <v>0.6</v>
      </c>
      <c r="M73" s="249">
        <v>1.2</v>
      </c>
      <c r="N73" s="249">
        <v>0.6</v>
      </c>
      <c r="O73" s="250">
        <f t="shared" si="5"/>
        <v>5.44</v>
      </c>
      <c r="P73" s="246"/>
      <c r="Q73" s="246"/>
      <c r="R73" s="246"/>
      <c r="S73" s="256">
        <f t="shared" si="6"/>
        <v>5.44</v>
      </c>
      <c r="T73" s="257"/>
      <c r="U73" s="258"/>
      <c r="V73" s="258"/>
      <c r="W73" s="257">
        <v>0</v>
      </c>
      <c r="X73" s="257"/>
      <c r="Y73" s="258"/>
      <c r="Z73" s="258">
        <v>1</v>
      </c>
      <c r="AA73" s="257">
        <f t="shared" si="7"/>
        <v>1</v>
      </c>
      <c r="AB73" s="269">
        <f t="shared" si="8"/>
        <v>6.44</v>
      </c>
      <c r="AC73" s="270">
        <v>1.68</v>
      </c>
      <c r="AD73" s="271">
        <v>2</v>
      </c>
    </row>
    <row r="74" s="199" customFormat="1" ht="16" customHeight="1" spans="1:30">
      <c r="A74" s="235" t="s">
        <v>1222</v>
      </c>
      <c r="B74" s="224">
        <v>2</v>
      </c>
      <c r="C74" s="224"/>
      <c r="D74" s="224"/>
      <c r="E74" s="225">
        <v>10</v>
      </c>
      <c r="F74" s="246">
        <v>1.8</v>
      </c>
      <c r="G74" s="246"/>
      <c r="H74" s="246"/>
      <c r="I74" s="246"/>
      <c r="J74" s="225">
        <v>1</v>
      </c>
      <c r="K74" s="249">
        <v>2.5</v>
      </c>
      <c r="L74" s="249">
        <v>0.2</v>
      </c>
      <c r="M74" s="249">
        <v>0.4</v>
      </c>
      <c r="N74" s="249">
        <v>0.2</v>
      </c>
      <c r="O74" s="250">
        <f t="shared" si="5"/>
        <v>5.1</v>
      </c>
      <c r="P74" s="246"/>
      <c r="Q74" s="246"/>
      <c r="R74" s="246">
        <v>10</v>
      </c>
      <c r="S74" s="256">
        <f t="shared" si="6"/>
        <v>15.1</v>
      </c>
      <c r="T74" s="257"/>
      <c r="U74" s="258"/>
      <c r="V74" s="258"/>
      <c r="W74" s="257"/>
      <c r="X74" s="257"/>
      <c r="Y74" s="258"/>
      <c r="Z74" s="258">
        <v>8</v>
      </c>
      <c r="AA74" s="257">
        <f t="shared" si="7"/>
        <v>8</v>
      </c>
      <c r="AB74" s="269">
        <f t="shared" si="8"/>
        <v>23.1</v>
      </c>
      <c r="AC74" s="270"/>
      <c r="AD74" s="271"/>
    </row>
    <row r="75" s="199" customFormat="1" ht="16" customHeight="1" spans="1:30">
      <c r="A75" s="235" t="s">
        <v>1223</v>
      </c>
      <c r="B75" s="224">
        <v>29</v>
      </c>
      <c r="C75" s="224"/>
      <c r="D75" s="224"/>
      <c r="E75" s="225">
        <v>6</v>
      </c>
      <c r="F75" s="246">
        <v>1.08</v>
      </c>
      <c r="G75" s="246"/>
      <c r="H75" s="246"/>
      <c r="I75" s="246">
        <v>3</v>
      </c>
      <c r="J75" s="225">
        <v>2</v>
      </c>
      <c r="K75" s="249">
        <v>5</v>
      </c>
      <c r="L75" s="249">
        <v>2.9</v>
      </c>
      <c r="M75" s="249">
        <v>5.8</v>
      </c>
      <c r="N75" s="249">
        <v>2.9</v>
      </c>
      <c r="O75" s="250">
        <f t="shared" si="5"/>
        <v>17.68</v>
      </c>
      <c r="P75" s="246"/>
      <c r="Q75" s="246"/>
      <c r="R75" s="246">
        <v>8</v>
      </c>
      <c r="S75" s="256">
        <f t="shared" si="6"/>
        <v>25.68</v>
      </c>
      <c r="T75" s="257"/>
      <c r="U75" s="258"/>
      <c r="V75" s="258"/>
      <c r="W75" s="257">
        <v>0</v>
      </c>
      <c r="X75" s="257"/>
      <c r="Y75" s="258"/>
      <c r="Z75" s="258">
        <v>6</v>
      </c>
      <c r="AA75" s="257">
        <f t="shared" si="7"/>
        <v>6</v>
      </c>
      <c r="AB75" s="269">
        <f t="shared" si="8"/>
        <v>31.68</v>
      </c>
      <c r="AC75" s="270">
        <v>10.16</v>
      </c>
      <c r="AD75" s="271">
        <v>10</v>
      </c>
    </row>
    <row r="76" s="199" customFormat="1" ht="16" customHeight="1" spans="1:30">
      <c r="A76" s="235" t="s">
        <v>1224</v>
      </c>
      <c r="B76" s="224">
        <v>9</v>
      </c>
      <c r="C76" s="224"/>
      <c r="D76" s="224"/>
      <c r="E76" s="225">
        <v>3</v>
      </c>
      <c r="F76" s="246">
        <v>0.54</v>
      </c>
      <c r="G76" s="246"/>
      <c r="H76" s="246"/>
      <c r="I76" s="246"/>
      <c r="J76" s="225">
        <v>1</v>
      </c>
      <c r="K76" s="249">
        <v>2.5</v>
      </c>
      <c r="L76" s="249">
        <v>0.9</v>
      </c>
      <c r="M76" s="249">
        <v>1.8</v>
      </c>
      <c r="N76" s="249">
        <v>0.9</v>
      </c>
      <c r="O76" s="250">
        <f t="shared" si="5"/>
        <v>6.64</v>
      </c>
      <c r="P76" s="246"/>
      <c r="Q76" s="246"/>
      <c r="R76" s="246">
        <v>6</v>
      </c>
      <c r="S76" s="256">
        <f t="shared" si="6"/>
        <v>12.64</v>
      </c>
      <c r="T76" s="257"/>
      <c r="U76" s="258"/>
      <c r="V76" s="258"/>
      <c r="W76" s="257">
        <v>0</v>
      </c>
      <c r="X76" s="257"/>
      <c r="Y76" s="258"/>
      <c r="Z76" s="258">
        <v>4</v>
      </c>
      <c r="AA76" s="257">
        <f t="shared" si="7"/>
        <v>4</v>
      </c>
      <c r="AB76" s="269">
        <f t="shared" si="8"/>
        <v>16.64</v>
      </c>
      <c r="AC76" s="270">
        <v>2.08</v>
      </c>
      <c r="AD76" s="271">
        <v>1.5</v>
      </c>
    </row>
    <row r="77" s="199" customFormat="1" ht="16" customHeight="1" spans="1:30">
      <c r="A77" s="235" t="s">
        <v>1225</v>
      </c>
      <c r="B77" s="224">
        <v>102</v>
      </c>
      <c r="C77" s="224"/>
      <c r="D77" s="224"/>
      <c r="E77" s="225">
        <v>12</v>
      </c>
      <c r="F77" s="246">
        <v>2.16</v>
      </c>
      <c r="G77" s="246"/>
      <c r="H77" s="246"/>
      <c r="I77" s="246"/>
      <c r="J77" s="225">
        <v>1</v>
      </c>
      <c r="K77" s="249">
        <v>2.5</v>
      </c>
      <c r="L77" s="249">
        <v>10.2</v>
      </c>
      <c r="M77" s="249">
        <v>20.4</v>
      </c>
      <c r="N77" s="249">
        <v>10.2</v>
      </c>
      <c r="O77" s="250">
        <f t="shared" si="5"/>
        <v>45.46</v>
      </c>
      <c r="P77" s="246"/>
      <c r="Q77" s="246"/>
      <c r="R77" s="246">
        <v>8</v>
      </c>
      <c r="S77" s="256">
        <f t="shared" si="6"/>
        <v>53.46</v>
      </c>
      <c r="T77" s="257"/>
      <c r="U77" s="258"/>
      <c r="V77" s="258"/>
      <c r="W77" s="257"/>
      <c r="X77" s="257"/>
      <c r="Y77" s="258"/>
      <c r="Z77" s="258">
        <v>4</v>
      </c>
      <c r="AA77" s="257">
        <f t="shared" si="7"/>
        <v>4</v>
      </c>
      <c r="AB77" s="269">
        <f t="shared" si="8"/>
        <v>57.46</v>
      </c>
      <c r="AC77" s="270"/>
      <c r="AD77" s="271"/>
    </row>
    <row r="78" s="199" customFormat="1" ht="16" customHeight="1" spans="1:30">
      <c r="A78" s="235" t="s">
        <v>1226</v>
      </c>
      <c r="B78" s="224">
        <v>62</v>
      </c>
      <c r="C78" s="224"/>
      <c r="D78" s="224"/>
      <c r="E78" s="225">
        <v>10</v>
      </c>
      <c r="F78" s="246">
        <v>1.8</v>
      </c>
      <c r="G78" s="246"/>
      <c r="H78" s="246"/>
      <c r="I78" s="246"/>
      <c r="J78" s="225">
        <v>1</v>
      </c>
      <c r="K78" s="249">
        <v>2.5</v>
      </c>
      <c r="L78" s="249">
        <v>6.2</v>
      </c>
      <c r="M78" s="249">
        <v>12.4</v>
      </c>
      <c r="N78" s="249">
        <v>6.2</v>
      </c>
      <c r="O78" s="250">
        <f t="shared" si="5"/>
        <v>29.1</v>
      </c>
      <c r="P78" s="246"/>
      <c r="Q78" s="246"/>
      <c r="R78" s="246">
        <v>8</v>
      </c>
      <c r="S78" s="256">
        <f t="shared" si="6"/>
        <v>37.1</v>
      </c>
      <c r="T78" s="257"/>
      <c r="U78" s="258"/>
      <c r="V78" s="258"/>
      <c r="W78" s="257"/>
      <c r="X78" s="257"/>
      <c r="Y78" s="258"/>
      <c r="Z78" s="258">
        <v>4</v>
      </c>
      <c r="AA78" s="257">
        <f t="shared" si="7"/>
        <v>4</v>
      </c>
      <c r="AB78" s="269">
        <f t="shared" si="8"/>
        <v>41.1</v>
      </c>
      <c r="AC78" s="270"/>
      <c r="AD78" s="271"/>
    </row>
    <row r="79" s="199" customFormat="1" ht="16" customHeight="1" spans="1:30">
      <c r="A79" s="235" t="s">
        <v>1227</v>
      </c>
      <c r="B79" s="224">
        <v>1</v>
      </c>
      <c r="C79" s="224"/>
      <c r="D79" s="224"/>
      <c r="E79" s="225">
        <v>3</v>
      </c>
      <c r="F79" s="246">
        <v>0.54</v>
      </c>
      <c r="G79" s="246"/>
      <c r="H79" s="246"/>
      <c r="I79" s="246"/>
      <c r="J79" s="225"/>
      <c r="K79" s="249"/>
      <c r="L79" s="249">
        <v>0.1</v>
      </c>
      <c r="M79" s="249">
        <v>0.2</v>
      </c>
      <c r="N79" s="249">
        <v>0.1</v>
      </c>
      <c r="O79" s="250">
        <f t="shared" si="5"/>
        <v>0.94</v>
      </c>
      <c r="P79" s="246"/>
      <c r="Q79" s="246"/>
      <c r="R79" s="246"/>
      <c r="S79" s="256">
        <f t="shared" si="6"/>
        <v>0.94</v>
      </c>
      <c r="T79" s="257"/>
      <c r="U79" s="258"/>
      <c r="V79" s="258"/>
      <c r="W79" s="257"/>
      <c r="X79" s="257"/>
      <c r="Y79" s="258"/>
      <c r="Z79" s="258">
        <v>2</v>
      </c>
      <c r="AA79" s="257">
        <f t="shared" si="7"/>
        <v>2</v>
      </c>
      <c r="AB79" s="269">
        <f t="shared" si="8"/>
        <v>2.94</v>
      </c>
      <c r="AC79" s="270"/>
      <c r="AD79" s="271"/>
    </row>
    <row r="80" s="199" customFormat="1" ht="16" customHeight="1" spans="1:30">
      <c r="A80" s="235" t="s">
        <v>1228</v>
      </c>
      <c r="B80" s="224">
        <v>30</v>
      </c>
      <c r="C80" s="224"/>
      <c r="D80" s="224"/>
      <c r="E80" s="225">
        <v>13</v>
      </c>
      <c r="F80" s="246">
        <v>2.35</v>
      </c>
      <c r="G80" s="246"/>
      <c r="H80" s="246"/>
      <c r="I80" s="246"/>
      <c r="J80" s="225">
        <v>4</v>
      </c>
      <c r="K80" s="249">
        <v>10</v>
      </c>
      <c r="L80" s="249">
        <v>3</v>
      </c>
      <c r="M80" s="249">
        <v>6</v>
      </c>
      <c r="N80" s="249">
        <v>3</v>
      </c>
      <c r="O80" s="250">
        <f t="shared" si="5"/>
        <v>24.35</v>
      </c>
      <c r="P80" s="246">
        <v>4.36</v>
      </c>
      <c r="Q80" s="246"/>
      <c r="R80" s="246"/>
      <c r="S80" s="256">
        <f t="shared" si="6"/>
        <v>28.71</v>
      </c>
      <c r="T80" s="257"/>
      <c r="U80" s="258"/>
      <c r="V80" s="258"/>
      <c r="W80" s="257"/>
      <c r="X80" s="257"/>
      <c r="Y80" s="258"/>
      <c r="Z80" s="258">
        <v>15</v>
      </c>
      <c r="AA80" s="257">
        <f t="shared" si="7"/>
        <v>15</v>
      </c>
      <c r="AB80" s="269">
        <f t="shared" si="8"/>
        <v>43.71</v>
      </c>
      <c r="AC80" s="270">
        <v>17</v>
      </c>
      <c r="AD80" s="271">
        <v>7.18</v>
      </c>
    </row>
    <row r="81" s="199" customFormat="1" ht="16" customHeight="1" spans="1:30">
      <c r="A81" s="235" t="s">
        <v>1229</v>
      </c>
      <c r="B81" s="224">
        <v>10</v>
      </c>
      <c r="C81" s="224"/>
      <c r="D81" s="224"/>
      <c r="E81" s="225">
        <v>7</v>
      </c>
      <c r="F81" s="246">
        <v>1.2</v>
      </c>
      <c r="G81" s="246"/>
      <c r="H81" s="246"/>
      <c r="I81" s="246"/>
      <c r="J81" s="225">
        <v>2</v>
      </c>
      <c r="K81" s="249">
        <v>5</v>
      </c>
      <c r="L81" s="249">
        <v>1</v>
      </c>
      <c r="M81" s="249">
        <v>2</v>
      </c>
      <c r="N81" s="249">
        <v>95</v>
      </c>
      <c r="O81" s="250">
        <f t="shared" si="5"/>
        <v>104.2</v>
      </c>
      <c r="P81" s="246"/>
      <c r="Q81" s="246"/>
      <c r="R81" s="246"/>
      <c r="S81" s="256">
        <f t="shared" si="6"/>
        <v>104.2</v>
      </c>
      <c r="T81" s="257"/>
      <c r="U81" s="258"/>
      <c r="V81" s="258"/>
      <c r="W81" s="257"/>
      <c r="X81" s="257"/>
      <c r="Y81" s="258"/>
      <c r="Z81" s="258">
        <v>3</v>
      </c>
      <c r="AA81" s="257">
        <f t="shared" si="7"/>
        <v>3</v>
      </c>
      <c r="AB81" s="269">
        <f t="shared" si="8"/>
        <v>107.2</v>
      </c>
      <c r="AC81" s="270">
        <v>6</v>
      </c>
      <c r="AD81" s="271">
        <v>2.18</v>
      </c>
    </row>
    <row r="82" s="199" customFormat="1" ht="16" customHeight="1" spans="1:30">
      <c r="A82" s="235" t="s">
        <v>1230</v>
      </c>
      <c r="B82" s="224">
        <v>10</v>
      </c>
      <c r="C82" s="224"/>
      <c r="D82" s="224"/>
      <c r="E82" s="225">
        <v>3</v>
      </c>
      <c r="F82" s="246">
        <v>0.54</v>
      </c>
      <c r="G82" s="246"/>
      <c r="H82" s="246"/>
      <c r="I82" s="246"/>
      <c r="J82" s="225"/>
      <c r="K82" s="249">
        <v>0</v>
      </c>
      <c r="L82" s="249">
        <v>1</v>
      </c>
      <c r="M82" s="249">
        <v>2</v>
      </c>
      <c r="N82" s="249">
        <v>1</v>
      </c>
      <c r="O82" s="250">
        <f t="shared" si="5"/>
        <v>4.54</v>
      </c>
      <c r="P82" s="246"/>
      <c r="Q82" s="246"/>
      <c r="R82" s="246"/>
      <c r="S82" s="256">
        <f t="shared" si="6"/>
        <v>4.54</v>
      </c>
      <c r="T82" s="257"/>
      <c r="U82" s="258"/>
      <c r="V82" s="258">
        <v>3</v>
      </c>
      <c r="W82" s="257">
        <v>0</v>
      </c>
      <c r="X82" s="257"/>
      <c r="Y82" s="258"/>
      <c r="Z82" s="258">
        <v>1</v>
      </c>
      <c r="AA82" s="257">
        <f t="shared" si="7"/>
        <v>4</v>
      </c>
      <c r="AB82" s="269">
        <f t="shared" si="8"/>
        <v>8.54</v>
      </c>
      <c r="AC82" s="278">
        <v>5.18</v>
      </c>
      <c r="AD82" s="271">
        <v>0</v>
      </c>
    </row>
    <row r="83" ht="12.75" customHeight="1" spans="1:29">
      <c r="A83" s="273"/>
      <c r="B83" s="274"/>
      <c r="C83" s="274"/>
      <c r="D83" s="274"/>
      <c r="E83" s="274"/>
      <c r="F83" s="275"/>
      <c r="G83" s="275"/>
      <c r="H83" s="275"/>
      <c r="I83" s="275"/>
      <c r="J83" s="274"/>
      <c r="P83" s="275"/>
      <c r="AC83">
        <v>0</v>
      </c>
    </row>
  </sheetData>
  <mergeCells count="34">
    <mergeCell ref="A1:AD1"/>
    <mergeCell ref="Y2:AB2"/>
    <mergeCell ref="E3:S3"/>
    <mergeCell ref="T3:AA3"/>
    <mergeCell ref="A3:A5"/>
    <mergeCell ref="B3:B5"/>
    <mergeCell ref="B15:B23"/>
    <mergeCell ref="E4:E5"/>
    <mergeCell ref="F4:F5"/>
    <mergeCell ref="F12:F23"/>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3:AB5"/>
    <mergeCell ref="AC3:AC5"/>
    <mergeCell ref="AD3:AD5"/>
  </mergeCells>
  <printOptions horizontalCentered="1"/>
  <pageMargins left="0.15625" right="0.15625" top="0.590277777777778" bottom="0.191666666666667" header="0.507638888888889" footer="0.507638888888889"/>
  <pageSetup paperSize="9" orientation="landscape" horizontalDpi="600"/>
  <headerFooter alignWithMargins="0" scaleWithDoc="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V26"/>
  <sheetViews>
    <sheetView workbookViewId="0">
      <pane xSplit="1" ySplit="7" topLeftCell="B16" activePane="bottomRight" state="frozen"/>
      <selection/>
      <selection pane="topRight"/>
      <selection pane="bottomLeft"/>
      <selection pane="bottomRight" activeCell="H18" sqref="H18"/>
    </sheetView>
  </sheetViews>
  <sheetFormatPr defaultColWidth="9" defaultRowHeight="14.25"/>
  <cols>
    <col min="1" max="1" width="7.625" style="149" customWidth="1"/>
    <col min="2" max="2" width="6.375" style="149" customWidth="1"/>
    <col min="3" max="3" width="5.625" style="149" customWidth="1"/>
    <col min="4" max="4" width="7.125" style="149" customWidth="1"/>
    <col min="5" max="5" width="5.375" style="149" customWidth="1"/>
    <col min="6" max="6" width="5.625" style="149" customWidth="1"/>
    <col min="7" max="7" width="5.875" style="149" customWidth="1"/>
    <col min="8" max="9" width="6.375" style="149" customWidth="1"/>
    <col min="10" max="10" width="6.25" style="149" customWidth="1"/>
    <col min="11" max="11" width="7.25" style="149" customWidth="1"/>
    <col min="12" max="12" width="7.25" style="149" hidden="1" customWidth="1"/>
    <col min="13" max="13" width="7.625" style="149" customWidth="1"/>
    <col min="14" max="14" width="8.5" style="149" customWidth="1"/>
    <col min="15" max="15" width="6.875" style="149" customWidth="1"/>
    <col min="16" max="16" width="7.25" style="149" customWidth="1"/>
    <col min="17" max="17" width="5.25" style="149" customWidth="1"/>
    <col min="18" max="18" width="5.625" style="149" customWidth="1"/>
    <col min="19" max="19" width="6.375" style="149" customWidth="1"/>
    <col min="20" max="20" width="6.625" style="149" customWidth="1"/>
    <col min="21" max="21" width="8.125" style="149" customWidth="1"/>
    <col min="22" max="22" width="7.25" hidden="1" customWidth="1"/>
    <col min="23" max="16384" width="9" style="149"/>
  </cols>
  <sheetData>
    <row r="1" ht="34.5" customHeight="1" spans="1:22">
      <c r="A1" s="150" t="s">
        <v>1231</v>
      </c>
      <c r="B1" s="151"/>
      <c r="C1" s="151"/>
      <c r="D1" s="151"/>
      <c r="E1" s="151"/>
      <c r="F1" s="151"/>
      <c r="G1" s="151"/>
      <c r="H1" s="151"/>
      <c r="I1" s="151"/>
      <c r="J1" s="151"/>
      <c r="K1" s="151"/>
      <c r="L1" s="151"/>
      <c r="M1" s="151"/>
      <c r="N1" s="151"/>
      <c r="O1" s="151"/>
      <c r="P1" s="151"/>
      <c r="Q1" s="151"/>
      <c r="R1" s="151"/>
      <c r="S1" s="151"/>
      <c r="T1" s="151"/>
      <c r="U1" s="151"/>
      <c r="V1" s="151"/>
    </row>
    <row r="2" ht="22.5" customHeight="1" spans="1:22">
      <c r="A2" s="151"/>
      <c r="B2" s="151"/>
      <c r="C2" s="151"/>
      <c r="D2" s="151"/>
      <c r="E2" s="151"/>
      <c r="F2" s="151"/>
      <c r="G2" s="151"/>
      <c r="H2" s="151"/>
      <c r="I2" s="151"/>
      <c r="J2" s="169"/>
      <c r="K2" s="170"/>
      <c r="L2" s="170"/>
      <c r="M2" s="170"/>
      <c r="N2" s="170"/>
      <c r="O2" s="151"/>
      <c r="P2" s="151"/>
      <c r="Q2" s="151"/>
      <c r="R2" s="151"/>
      <c r="S2" s="183" t="s">
        <v>7</v>
      </c>
      <c r="T2" s="183"/>
      <c r="U2" s="183"/>
      <c r="V2" s="149"/>
    </row>
    <row r="3" ht="28.5" customHeight="1" spans="1:22">
      <c r="A3" s="152" t="s">
        <v>1232</v>
      </c>
      <c r="B3" s="153" t="s">
        <v>1233</v>
      </c>
      <c r="C3" s="154"/>
      <c r="D3" s="154"/>
      <c r="E3" s="154"/>
      <c r="F3" s="154"/>
      <c r="G3" s="154"/>
      <c r="H3" s="154"/>
      <c r="I3" s="154"/>
      <c r="J3" s="154"/>
      <c r="K3" s="171"/>
      <c r="L3" s="172" t="s">
        <v>1234</v>
      </c>
      <c r="M3" s="173" t="s">
        <v>1235</v>
      </c>
      <c r="N3" s="173"/>
      <c r="O3" s="173"/>
      <c r="P3" s="173"/>
      <c r="Q3" s="173"/>
      <c r="R3" s="173"/>
      <c r="S3" s="173"/>
      <c r="T3" s="173"/>
      <c r="U3" s="184" t="s">
        <v>1236</v>
      </c>
      <c r="V3" s="185" t="s">
        <v>1237</v>
      </c>
    </row>
    <row r="4" ht="12" customHeight="1" spans="1:22">
      <c r="A4" s="155"/>
      <c r="B4" s="156" t="s">
        <v>1238</v>
      </c>
      <c r="C4" s="157" t="s">
        <v>1239</v>
      </c>
      <c r="D4" s="157" t="s">
        <v>1240</v>
      </c>
      <c r="E4" s="157" t="s">
        <v>1241</v>
      </c>
      <c r="F4" s="157" t="s">
        <v>1242</v>
      </c>
      <c r="G4" s="157" t="s">
        <v>1142</v>
      </c>
      <c r="H4" s="157" t="s">
        <v>1243</v>
      </c>
      <c r="I4" s="174" t="s">
        <v>1137</v>
      </c>
      <c r="J4" s="157" t="s">
        <v>1244</v>
      </c>
      <c r="K4" s="157" t="s">
        <v>1245</v>
      </c>
      <c r="L4" s="165" t="s">
        <v>1246</v>
      </c>
      <c r="M4" s="165" t="s">
        <v>1247</v>
      </c>
      <c r="N4" s="157" t="s">
        <v>1248</v>
      </c>
      <c r="O4" s="157" t="s">
        <v>1249</v>
      </c>
      <c r="P4" s="157" t="s">
        <v>1250</v>
      </c>
      <c r="Q4" s="157" t="s">
        <v>1251</v>
      </c>
      <c r="R4" s="174" t="s">
        <v>1252</v>
      </c>
      <c r="S4" s="174" t="s">
        <v>1253</v>
      </c>
      <c r="T4" s="157" t="s">
        <v>1254</v>
      </c>
      <c r="U4" s="186"/>
      <c r="V4" s="187"/>
    </row>
    <row r="5" ht="11.25" customHeight="1" spans="1:22">
      <c r="A5" s="155"/>
      <c r="B5" s="156"/>
      <c r="C5" s="157"/>
      <c r="D5" s="157"/>
      <c r="E5" s="157"/>
      <c r="F5" s="157"/>
      <c r="G5" s="157"/>
      <c r="H5" s="157"/>
      <c r="I5" s="175"/>
      <c r="J5" s="157"/>
      <c r="K5" s="157"/>
      <c r="L5" s="165"/>
      <c r="M5" s="165"/>
      <c r="N5" s="157"/>
      <c r="O5" s="157"/>
      <c r="P5" s="157"/>
      <c r="Q5" s="157"/>
      <c r="R5" s="175"/>
      <c r="S5" s="175"/>
      <c r="T5" s="157"/>
      <c r="U5" s="186"/>
      <c r="V5" s="187"/>
    </row>
    <row r="6" ht="8.25" customHeight="1" spans="1:22">
      <c r="A6" s="155"/>
      <c r="B6" s="156"/>
      <c r="C6" s="157"/>
      <c r="D6" s="157"/>
      <c r="E6" s="157"/>
      <c r="F6" s="157"/>
      <c r="G6" s="157"/>
      <c r="H6" s="157"/>
      <c r="I6" s="175"/>
      <c r="J6" s="157"/>
      <c r="K6" s="157"/>
      <c r="L6" s="165"/>
      <c r="M6" s="165"/>
      <c r="N6" s="157"/>
      <c r="O6" s="157"/>
      <c r="P6" s="157"/>
      <c r="Q6" s="157"/>
      <c r="R6" s="175"/>
      <c r="S6" s="175"/>
      <c r="T6" s="157"/>
      <c r="U6" s="186"/>
      <c r="V6" s="187"/>
    </row>
    <row r="7" ht="11.25" customHeight="1" spans="1:22">
      <c r="A7" s="155"/>
      <c r="B7" s="156"/>
      <c r="C7" s="157"/>
      <c r="D7" s="157"/>
      <c r="E7" s="157"/>
      <c r="F7" s="157"/>
      <c r="G7" s="157"/>
      <c r="H7" s="157"/>
      <c r="I7" s="176"/>
      <c r="J7" s="157"/>
      <c r="K7" s="157"/>
      <c r="L7" s="165"/>
      <c r="M7" s="165"/>
      <c r="N7" s="157"/>
      <c r="O7" s="157"/>
      <c r="P7" s="157"/>
      <c r="Q7" s="157"/>
      <c r="R7" s="176"/>
      <c r="S7" s="176"/>
      <c r="T7" s="157"/>
      <c r="U7" s="188"/>
      <c r="V7" s="189"/>
    </row>
    <row r="8" ht="19.5" customHeight="1" spans="1:22">
      <c r="A8" s="158" t="s">
        <v>1255</v>
      </c>
      <c r="B8" s="159">
        <v>1.5</v>
      </c>
      <c r="C8" s="160">
        <v>0.4</v>
      </c>
      <c r="D8" s="160">
        <v>1.2</v>
      </c>
      <c r="E8" s="160">
        <v>1.9</v>
      </c>
      <c r="F8" s="161">
        <v>8</v>
      </c>
      <c r="G8" s="161">
        <v>6</v>
      </c>
      <c r="H8" s="161">
        <v>7.5</v>
      </c>
      <c r="I8" s="161">
        <v>2</v>
      </c>
      <c r="J8" s="161">
        <v>2</v>
      </c>
      <c r="K8" s="177">
        <f>B8+C8+D8+E8+F8+G8+H8+I8+J8</f>
        <v>30.5</v>
      </c>
      <c r="L8" s="178">
        <f t="shared" ref="L8:L25" si="0">SUM(N8:Q8)</f>
        <v>5.66</v>
      </c>
      <c r="M8" s="178">
        <f>SUM(N8:T8)</f>
        <v>14.66</v>
      </c>
      <c r="N8" s="178">
        <v>0.915</v>
      </c>
      <c r="O8" s="178">
        <v>1.83</v>
      </c>
      <c r="P8" s="178">
        <v>0.915</v>
      </c>
      <c r="Q8" s="190">
        <v>2</v>
      </c>
      <c r="R8" s="190">
        <v>1</v>
      </c>
      <c r="S8" s="190">
        <v>2</v>
      </c>
      <c r="T8" s="190">
        <v>6</v>
      </c>
      <c r="U8" s="191">
        <f>K8+M8</f>
        <v>45.16</v>
      </c>
      <c r="V8" s="192">
        <v>11.5</v>
      </c>
    </row>
    <row r="9" ht="19.5" customHeight="1" spans="1:22">
      <c r="A9" s="162" t="s">
        <v>1256</v>
      </c>
      <c r="B9" s="163">
        <v>1.5</v>
      </c>
      <c r="C9" s="164">
        <v>0.4</v>
      </c>
      <c r="D9" s="164">
        <v>1.2</v>
      </c>
      <c r="E9" s="164">
        <v>1.9</v>
      </c>
      <c r="F9" s="161">
        <v>8</v>
      </c>
      <c r="G9" s="161">
        <v>6</v>
      </c>
      <c r="H9" s="161">
        <v>8.4</v>
      </c>
      <c r="I9" s="161">
        <v>2</v>
      </c>
      <c r="J9" s="165">
        <v>2.5</v>
      </c>
      <c r="K9" s="177">
        <f>B9+C9+D9+E9+F9+G9+H9+I9+J9</f>
        <v>31.9</v>
      </c>
      <c r="L9" s="178">
        <f t="shared" si="0"/>
        <v>6.14</v>
      </c>
      <c r="M9" s="178">
        <f t="shared" ref="M9:M25" si="1">SUM(N9:T9)</f>
        <v>15.14</v>
      </c>
      <c r="N9" s="179">
        <v>1.035</v>
      </c>
      <c r="O9" s="179">
        <v>2.07</v>
      </c>
      <c r="P9" s="179">
        <v>1.035</v>
      </c>
      <c r="Q9" s="193">
        <v>2</v>
      </c>
      <c r="R9" s="190">
        <v>1</v>
      </c>
      <c r="S9" s="190">
        <v>2</v>
      </c>
      <c r="T9" s="190">
        <v>6</v>
      </c>
      <c r="U9" s="191">
        <f t="shared" ref="U9:U25" si="2">K9+M9</f>
        <v>47.04</v>
      </c>
      <c r="V9" s="192">
        <v>11.5</v>
      </c>
    </row>
    <row r="10" ht="19.5" customHeight="1" spans="1:22">
      <c r="A10" s="158" t="s">
        <v>1257</v>
      </c>
      <c r="B10" s="163">
        <v>1.5</v>
      </c>
      <c r="C10" s="164">
        <v>0.4</v>
      </c>
      <c r="D10" s="164">
        <v>1.2</v>
      </c>
      <c r="E10" s="164">
        <v>1.9</v>
      </c>
      <c r="F10" s="161">
        <v>8</v>
      </c>
      <c r="G10" s="161">
        <v>6</v>
      </c>
      <c r="H10" s="161">
        <v>8</v>
      </c>
      <c r="I10" s="161">
        <v>2</v>
      </c>
      <c r="J10" s="165">
        <v>1.5</v>
      </c>
      <c r="K10" s="177">
        <f t="shared" ref="K10:K25" si="3">B10+C10+D10+E10+F10+G10+H10+I10+J10</f>
        <v>30.5</v>
      </c>
      <c r="L10" s="178">
        <f t="shared" si="0"/>
        <v>5.48</v>
      </c>
      <c r="M10" s="178">
        <f t="shared" si="1"/>
        <v>14.48</v>
      </c>
      <c r="N10" s="179">
        <v>0.87</v>
      </c>
      <c r="O10" s="179">
        <v>1.74</v>
      </c>
      <c r="P10" s="179">
        <v>0.87</v>
      </c>
      <c r="Q10" s="193">
        <v>2</v>
      </c>
      <c r="R10" s="190">
        <v>1</v>
      </c>
      <c r="S10" s="190">
        <v>2</v>
      </c>
      <c r="T10" s="190">
        <v>6</v>
      </c>
      <c r="U10" s="191">
        <f t="shared" si="2"/>
        <v>44.98</v>
      </c>
      <c r="V10" s="192">
        <v>11.8</v>
      </c>
    </row>
    <row r="11" ht="19.5" customHeight="1" spans="1:22">
      <c r="A11" s="158" t="s">
        <v>1258</v>
      </c>
      <c r="B11" s="163">
        <v>1.3</v>
      </c>
      <c r="C11" s="164">
        <v>0.4</v>
      </c>
      <c r="D11" s="164">
        <v>1.2</v>
      </c>
      <c r="E11" s="164">
        <v>1.9</v>
      </c>
      <c r="F11" s="161">
        <v>8</v>
      </c>
      <c r="G11" s="161">
        <v>6</v>
      </c>
      <c r="H11" s="161">
        <v>7.5</v>
      </c>
      <c r="I11" s="161">
        <v>2</v>
      </c>
      <c r="J11" s="165">
        <v>1.3</v>
      </c>
      <c r="K11" s="177">
        <f t="shared" si="3"/>
        <v>29.6</v>
      </c>
      <c r="L11" s="178">
        <f t="shared" si="0"/>
        <v>3.92</v>
      </c>
      <c r="M11" s="178">
        <f t="shared" si="1"/>
        <v>12.92</v>
      </c>
      <c r="N11" s="179">
        <v>0.48</v>
      </c>
      <c r="O11" s="179">
        <v>0.96</v>
      </c>
      <c r="P11" s="179">
        <v>0.48</v>
      </c>
      <c r="Q11" s="193">
        <v>2</v>
      </c>
      <c r="R11" s="190">
        <v>1</v>
      </c>
      <c r="S11" s="190">
        <v>2</v>
      </c>
      <c r="T11" s="190">
        <v>6</v>
      </c>
      <c r="U11" s="191">
        <f t="shared" si="2"/>
        <v>42.52</v>
      </c>
      <c r="V11" s="192">
        <v>12</v>
      </c>
    </row>
    <row r="12" ht="19.5" customHeight="1" spans="1:22">
      <c r="A12" s="158" t="s">
        <v>1259</v>
      </c>
      <c r="B12" s="163">
        <v>1.5</v>
      </c>
      <c r="C12" s="164">
        <v>0.4</v>
      </c>
      <c r="D12" s="164">
        <v>1.2</v>
      </c>
      <c r="E12" s="164">
        <v>1.9</v>
      </c>
      <c r="F12" s="161">
        <v>8</v>
      </c>
      <c r="G12" s="161">
        <v>6</v>
      </c>
      <c r="H12" s="161">
        <v>8</v>
      </c>
      <c r="I12" s="161">
        <v>2</v>
      </c>
      <c r="J12" s="165">
        <v>1.5</v>
      </c>
      <c r="K12" s="177">
        <f t="shared" si="3"/>
        <v>30.5</v>
      </c>
      <c r="L12" s="178">
        <f t="shared" si="0"/>
        <v>4.28</v>
      </c>
      <c r="M12" s="178">
        <f t="shared" si="1"/>
        <v>13.28</v>
      </c>
      <c r="N12" s="179">
        <v>0.69</v>
      </c>
      <c r="O12" s="179">
        <v>0.9</v>
      </c>
      <c r="P12" s="179">
        <v>0.69</v>
      </c>
      <c r="Q12" s="193">
        <v>2</v>
      </c>
      <c r="R12" s="190">
        <v>1</v>
      </c>
      <c r="S12" s="190">
        <v>2</v>
      </c>
      <c r="T12" s="190">
        <v>6</v>
      </c>
      <c r="U12" s="191">
        <f t="shared" si="2"/>
        <v>43.78</v>
      </c>
      <c r="V12" s="192">
        <v>11.5</v>
      </c>
    </row>
    <row r="13" ht="19.5" customHeight="1" spans="1:22">
      <c r="A13" s="158" t="s">
        <v>1260</v>
      </c>
      <c r="B13" s="163">
        <v>1.5</v>
      </c>
      <c r="C13" s="164">
        <v>0.4</v>
      </c>
      <c r="D13" s="164">
        <v>1.2</v>
      </c>
      <c r="E13" s="164">
        <v>1.9</v>
      </c>
      <c r="F13" s="161">
        <v>8</v>
      </c>
      <c r="G13" s="161">
        <v>6</v>
      </c>
      <c r="H13" s="161">
        <v>8</v>
      </c>
      <c r="I13" s="161">
        <v>2</v>
      </c>
      <c r="J13" s="165">
        <v>1.3</v>
      </c>
      <c r="K13" s="177">
        <f t="shared" si="3"/>
        <v>30.3</v>
      </c>
      <c r="L13" s="178">
        <f t="shared" si="0"/>
        <v>5.32</v>
      </c>
      <c r="M13" s="178">
        <f t="shared" si="1"/>
        <v>14.32</v>
      </c>
      <c r="N13" s="179">
        <v>0.83</v>
      </c>
      <c r="O13" s="179">
        <v>1.66</v>
      </c>
      <c r="P13" s="179">
        <v>0.83</v>
      </c>
      <c r="Q13" s="193">
        <v>2</v>
      </c>
      <c r="R13" s="190">
        <v>1</v>
      </c>
      <c r="S13" s="190">
        <v>2</v>
      </c>
      <c r="T13" s="190">
        <v>6</v>
      </c>
      <c r="U13" s="191">
        <f t="shared" si="2"/>
        <v>44.62</v>
      </c>
      <c r="V13" s="192">
        <v>12</v>
      </c>
    </row>
    <row r="14" ht="19.5" customHeight="1" spans="1:22">
      <c r="A14" s="158" t="s">
        <v>1261</v>
      </c>
      <c r="B14" s="163">
        <v>1.3</v>
      </c>
      <c r="C14" s="164">
        <v>0.4</v>
      </c>
      <c r="D14" s="164">
        <v>1.2</v>
      </c>
      <c r="E14" s="164">
        <v>1.5</v>
      </c>
      <c r="F14" s="161">
        <v>8</v>
      </c>
      <c r="G14" s="161">
        <v>6</v>
      </c>
      <c r="H14" s="161">
        <v>7.5</v>
      </c>
      <c r="I14" s="161">
        <v>2</v>
      </c>
      <c r="J14" s="165">
        <v>1</v>
      </c>
      <c r="K14" s="177">
        <f t="shared" si="3"/>
        <v>28.9</v>
      </c>
      <c r="L14" s="178">
        <f t="shared" si="0"/>
        <v>3.98</v>
      </c>
      <c r="M14" s="178">
        <f t="shared" si="1"/>
        <v>12.98</v>
      </c>
      <c r="N14" s="179">
        <v>0.495</v>
      </c>
      <c r="O14" s="179">
        <v>0.99</v>
      </c>
      <c r="P14" s="179">
        <v>0.495</v>
      </c>
      <c r="Q14" s="193">
        <v>2</v>
      </c>
      <c r="R14" s="190">
        <v>1</v>
      </c>
      <c r="S14" s="190">
        <v>2</v>
      </c>
      <c r="T14" s="190">
        <v>6</v>
      </c>
      <c r="U14" s="191">
        <f t="shared" si="2"/>
        <v>41.88</v>
      </c>
      <c r="V14" s="192">
        <v>12.7</v>
      </c>
    </row>
    <row r="15" ht="19.5" customHeight="1" spans="1:22">
      <c r="A15" s="158" t="s">
        <v>1262</v>
      </c>
      <c r="B15" s="163">
        <v>1.5</v>
      </c>
      <c r="C15" s="164">
        <v>0.4</v>
      </c>
      <c r="D15" s="164">
        <v>1.2</v>
      </c>
      <c r="E15" s="164">
        <v>1.9</v>
      </c>
      <c r="F15" s="161">
        <v>8</v>
      </c>
      <c r="G15" s="161">
        <v>6</v>
      </c>
      <c r="H15" s="161">
        <v>8.2</v>
      </c>
      <c r="I15" s="161">
        <v>2</v>
      </c>
      <c r="J15" s="165">
        <v>1</v>
      </c>
      <c r="K15" s="177">
        <f t="shared" si="3"/>
        <v>30.2</v>
      </c>
      <c r="L15" s="178">
        <f t="shared" si="0"/>
        <v>5.66</v>
      </c>
      <c r="M15" s="178">
        <f t="shared" si="1"/>
        <v>14.66</v>
      </c>
      <c r="N15" s="179">
        <v>0.915</v>
      </c>
      <c r="O15" s="179">
        <v>1.83</v>
      </c>
      <c r="P15" s="179">
        <v>0.915</v>
      </c>
      <c r="Q15" s="193">
        <v>2</v>
      </c>
      <c r="R15" s="190">
        <v>1</v>
      </c>
      <c r="S15" s="190">
        <v>2</v>
      </c>
      <c r="T15" s="190">
        <v>6</v>
      </c>
      <c r="U15" s="191">
        <f t="shared" si="2"/>
        <v>44.86</v>
      </c>
      <c r="V15" s="192">
        <v>12</v>
      </c>
    </row>
    <row r="16" ht="19.5" customHeight="1" spans="1:22">
      <c r="A16" s="158" t="s">
        <v>1263</v>
      </c>
      <c r="B16" s="163">
        <v>1.3</v>
      </c>
      <c r="C16" s="164">
        <v>0.4</v>
      </c>
      <c r="D16" s="164">
        <v>1.2</v>
      </c>
      <c r="E16" s="164">
        <v>1.5</v>
      </c>
      <c r="F16" s="161">
        <v>8</v>
      </c>
      <c r="G16" s="161">
        <v>6</v>
      </c>
      <c r="H16" s="161">
        <v>7.5</v>
      </c>
      <c r="I16" s="161">
        <v>2</v>
      </c>
      <c r="J16" s="165">
        <v>1</v>
      </c>
      <c r="K16" s="177">
        <f t="shared" si="3"/>
        <v>28.9</v>
      </c>
      <c r="L16" s="178">
        <f t="shared" si="0"/>
        <v>3.42</v>
      </c>
      <c r="M16" s="178">
        <f t="shared" si="1"/>
        <v>12.42</v>
      </c>
      <c r="N16" s="179">
        <v>0.355</v>
      </c>
      <c r="O16" s="179">
        <v>0.71</v>
      </c>
      <c r="P16" s="179">
        <v>0.355</v>
      </c>
      <c r="Q16" s="193">
        <v>2</v>
      </c>
      <c r="R16" s="190">
        <v>1</v>
      </c>
      <c r="S16" s="190">
        <v>2</v>
      </c>
      <c r="T16" s="190">
        <v>6</v>
      </c>
      <c r="U16" s="191">
        <f t="shared" si="2"/>
        <v>41.32</v>
      </c>
      <c r="V16" s="192">
        <v>12.7</v>
      </c>
    </row>
    <row r="17" ht="19.5" customHeight="1" spans="1:22">
      <c r="A17" s="158" t="s">
        <v>1264</v>
      </c>
      <c r="B17" s="163">
        <v>1.3</v>
      </c>
      <c r="C17" s="164">
        <v>0.4</v>
      </c>
      <c r="D17" s="164">
        <v>1.2</v>
      </c>
      <c r="E17" s="164">
        <v>1.9</v>
      </c>
      <c r="F17" s="161">
        <v>8</v>
      </c>
      <c r="G17" s="161">
        <v>6</v>
      </c>
      <c r="H17" s="161">
        <v>8</v>
      </c>
      <c r="I17" s="161">
        <v>2</v>
      </c>
      <c r="J17" s="165">
        <v>1.3</v>
      </c>
      <c r="K17" s="177">
        <f t="shared" si="3"/>
        <v>30.1</v>
      </c>
      <c r="L17" s="178">
        <f t="shared" si="0"/>
        <v>4.68</v>
      </c>
      <c r="M17" s="178">
        <f t="shared" si="1"/>
        <v>13.68</v>
      </c>
      <c r="N17" s="179">
        <v>0.67</v>
      </c>
      <c r="O17" s="179">
        <v>1.34</v>
      </c>
      <c r="P17" s="179">
        <v>0.67</v>
      </c>
      <c r="Q17" s="193">
        <v>2</v>
      </c>
      <c r="R17" s="190">
        <v>1</v>
      </c>
      <c r="S17" s="190">
        <v>2</v>
      </c>
      <c r="T17" s="190">
        <v>6</v>
      </c>
      <c r="U17" s="191">
        <f t="shared" si="2"/>
        <v>43.78</v>
      </c>
      <c r="V17" s="192">
        <v>12.5</v>
      </c>
    </row>
    <row r="18" ht="19.5" customHeight="1" spans="1:22">
      <c r="A18" s="158" t="s">
        <v>1265</v>
      </c>
      <c r="B18" s="163">
        <v>1.3</v>
      </c>
      <c r="C18" s="164">
        <v>0.4</v>
      </c>
      <c r="D18" s="164">
        <v>1.2</v>
      </c>
      <c r="E18" s="164">
        <v>1.5</v>
      </c>
      <c r="F18" s="161">
        <v>8</v>
      </c>
      <c r="G18" s="161">
        <v>6</v>
      </c>
      <c r="H18" s="161">
        <v>7.5</v>
      </c>
      <c r="I18" s="161">
        <v>2</v>
      </c>
      <c r="J18" s="165">
        <v>1.2</v>
      </c>
      <c r="K18" s="177">
        <f t="shared" si="3"/>
        <v>29.1</v>
      </c>
      <c r="L18" s="178">
        <f t="shared" si="0"/>
        <v>3.42</v>
      </c>
      <c r="M18" s="178">
        <f t="shared" si="1"/>
        <v>12.42</v>
      </c>
      <c r="N18" s="179">
        <v>0.355</v>
      </c>
      <c r="O18" s="179">
        <v>0.71</v>
      </c>
      <c r="P18" s="179">
        <v>0.355</v>
      </c>
      <c r="Q18" s="193">
        <v>2</v>
      </c>
      <c r="R18" s="190">
        <v>1</v>
      </c>
      <c r="S18" s="190">
        <v>2</v>
      </c>
      <c r="T18" s="190">
        <v>6</v>
      </c>
      <c r="U18" s="191">
        <f t="shared" si="2"/>
        <v>41.52</v>
      </c>
      <c r="V18" s="192">
        <v>12.9</v>
      </c>
    </row>
    <row r="19" ht="19.5" customHeight="1" spans="1:22">
      <c r="A19" s="158" t="s">
        <v>1266</v>
      </c>
      <c r="B19" s="163">
        <v>1.5</v>
      </c>
      <c r="C19" s="164">
        <v>0.4</v>
      </c>
      <c r="D19" s="164">
        <v>1.2</v>
      </c>
      <c r="E19" s="164">
        <v>1.9</v>
      </c>
      <c r="F19" s="161">
        <v>8</v>
      </c>
      <c r="G19" s="161">
        <v>6</v>
      </c>
      <c r="H19" s="161">
        <v>8</v>
      </c>
      <c r="I19" s="161">
        <v>2</v>
      </c>
      <c r="J19" s="165">
        <v>1</v>
      </c>
      <c r="K19" s="177">
        <f t="shared" si="3"/>
        <v>30</v>
      </c>
      <c r="L19" s="178">
        <f t="shared" si="0"/>
        <v>4.82</v>
      </c>
      <c r="M19" s="178">
        <f t="shared" si="1"/>
        <v>13.82</v>
      </c>
      <c r="N19" s="179">
        <v>0.705</v>
      </c>
      <c r="O19" s="179">
        <v>1.41</v>
      </c>
      <c r="P19" s="179">
        <v>0.705</v>
      </c>
      <c r="Q19" s="193">
        <v>2</v>
      </c>
      <c r="R19" s="190">
        <v>1</v>
      </c>
      <c r="S19" s="190">
        <v>2</v>
      </c>
      <c r="T19" s="190">
        <v>6</v>
      </c>
      <c r="U19" s="191">
        <f t="shared" si="2"/>
        <v>43.82</v>
      </c>
      <c r="V19" s="192">
        <v>12</v>
      </c>
    </row>
    <row r="20" ht="19.5" customHeight="1" spans="1:22">
      <c r="A20" s="158" t="s">
        <v>1267</v>
      </c>
      <c r="B20" s="163">
        <v>1.5</v>
      </c>
      <c r="C20" s="164">
        <v>0.4</v>
      </c>
      <c r="D20" s="164">
        <v>1.2</v>
      </c>
      <c r="E20" s="164">
        <v>1.9</v>
      </c>
      <c r="F20" s="161">
        <v>8</v>
      </c>
      <c r="G20" s="161">
        <v>6</v>
      </c>
      <c r="H20" s="161">
        <v>8.1</v>
      </c>
      <c r="I20" s="161">
        <v>2</v>
      </c>
      <c r="J20" s="165">
        <v>1</v>
      </c>
      <c r="K20" s="177">
        <f t="shared" si="3"/>
        <v>30.1</v>
      </c>
      <c r="L20" s="178">
        <f t="shared" si="0"/>
        <v>4.76</v>
      </c>
      <c r="M20" s="178">
        <f t="shared" si="1"/>
        <v>13.76</v>
      </c>
      <c r="N20" s="179">
        <v>0.69</v>
      </c>
      <c r="O20" s="179">
        <v>1.38</v>
      </c>
      <c r="P20" s="179">
        <v>0.69</v>
      </c>
      <c r="Q20" s="193">
        <v>2</v>
      </c>
      <c r="R20" s="190">
        <v>1</v>
      </c>
      <c r="S20" s="190">
        <v>2</v>
      </c>
      <c r="T20" s="190">
        <v>6</v>
      </c>
      <c r="U20" s="191">
        <f t="shared" si="2"/>
        <v>43.86</v>
      </c>
      <c r="V20" s="192">
        <v>11.6</v>
      </c>
    </row>
    <row r="21" ht="19.5" customHeight="1" spans="1:22">
      <c r="A21" s="158" t="s">
        <v>1268</v>
      </c>
      <c r="B21" s="163">
        <v>1.5</v>
      </c>
      <c r="C21" s="164">
        <v>0.4</v>
      </c>
      <c r="D21" s="164">
        <v>1.2</v>
      </c>
      <c r="E21" s="164">
        <v>1.9</v>
      </c>
      <c r="F21" s="161">
        <v>8</v>
      </c>
      <c r="G21" s="161">
        <v>6</v>
      </c>
      <c r="H21" s="161">
        <v>8</v>
      </c>
      <c r="I21" s="161">
        <v>2</v>
      </c>
      <c r="J21" s="165">
        <v>1.2</v>
      </c>
      <c r="K21" s="177">
        <f t="shared" si="3"/>
        <v>30.2</v>
      </c>
      <c r="L21" s="178">
        <f t="shared" si="0"/>
        <v>5</v>
      </c>
      <c r="M21" s="178">
        <f t="shared" si="1"/>
        <v>14</v>
      </c>
      <c r="N21" s="179">
        <v>0.75</v>
      </c>
      <c r="O21" s="179">
        <v>1.5</v>
      </c>
      <c r="P21" s="179">
        <v>0.75</v>
      </c>
      <c r="Q21" s="193">
        <v>2</v>
      </c>
      <c r="R21" s="190">
        <v>1</v>
      </c>
      <c r="S21" s="190">
        <v>2</v>
      </c>
      <c r="T21" s="190">
        <v>6</v>
      </c>
      <c r="U21" s="191">
        <f t="shared" si="2"/>
        <v>44.2</v>
      </c>
      <c r="V21" s="192">
        <v>12</v>
      </c>
    </row>
    <row r="22" ht="19.5" customHeight="1" spans="1:22">
      <c r="A22" s="158" t="s">
        <v>1269</v>
      </c>
      <c r="B22" s="163">
        <v>1.3</v>
      </c>
      <c r="C22" s="164">
        <v>0.4</v>
      </c>
      <c r="D22" s="164">
        <v>1.2</v>
      </c>
      <c r="E22" s="164">
        <v>1.5</v>
      </c>
      <c r="F22" s="161">
        <v>8</v>
      </c>
      <c r="G22" s="161">
        <v>6</v>
      </c>
      <c r="H22" s="161">
        <v>7.5</v>
      </c>
      <c r="I22" s="161">
        <v>2</v>
      </c>
      <c r="J22" s="165">
        <v>0.7</v>
      </c>
      <c r="K22" s="177">
        <f t="shared" si="3"/>
        <v>28.6</v>
      </c>
      <c r="L22" s="178">
        <f t="shared" si="0"/>
        <v>3.3</v>
      </c>
      <c r="M22" s="178">
        <f t="shared" si="1"/>
        <v>12.3</v>
      </c>
      <c r="N22" s="179">
        <v>0.325</v>
      </c>
      <c r="O22" s="179">
        <v>0.65</v>
      </c>
      <c r="P22" s="179">
        <v>0.325</v>
      </c>
      <c r="Q22" s="193">
        <v>2</v>
      </c>
      <c r="R22" s="190">
        <v>1</v>
      </c>
      <c r="S22" s="190">
        <v>2</v>
      </c>
      <c r="T22" s="190">
        <v>6</v>
      </c>
      <c r="U22" s="191">
        <f t="shared" si="2"/>
        <v>40.9</v>
      </c>
      <c r="V22" s="192">
        <v>12.8</v>
      </c>
    </row>
    <row r="23" ht="19.5" customHeight="1" spans="1:22">
      <c r="A23" s="158" t="s">
        <v>1270</v>
      </c>
      <c r="B23" s="163">
        <v>1.3</v>
      </c>
      <c r="C23" s="164">
        <v>0.4</v>
      </c>
      <c r="D23" s="164">
        <v>1.2</v>
      </c>
      <c r="E23" s="164">
        <v>1.5</v>
      </c>
      <c r="F23" s="161">
        <v>8</v>
      </c>
      <c r="G23" s="161">
        <v>6</v>
      </c>
      <c r="H23" s="161">
        <v>7.5</v>
      </c>
      <c r="I23" s="161">
        <v>2</v>
      </c>
      <c r="J23" s="165">
        <v>0.8</v>
      </c>
      <c r="K23" s="177">
        <f t="shared" si="3"/>
        <v>28.7</v>
      </c>
      <c r="L23" s="178">
        <f t="shared" si="0"/>
        <v>3.2</v>
      </c>
      <c r="M23" s="178">
        <f t="shared" si="1"/>
        <v>12.2</v>
      </c>
      <c r="N23" s="179">
        <v>0.3</v>
      </c>
      <c r="O23" s="179">
        <v>0.6</v>
      </c>
      <c r="P23" s="179">
        <v>0.3</v>
      </c>
      <c r="Q23" s="193">
        <v>2</v>
      </c>
      <c r="R23" s="190">
        <v>1</v>
      </c>
      <c r="S23" s="190">
        <v>2</v>
      </c>
      <c r="T23" s="190">
        <v>6</v>
      </c>
      <c r="U23" s="191">
        <f t="shared" si="2"/>
        <v>40.9</v>
      </c>
      <c r="V23" s="192">
        <v>12.9</v>
      </c>
    </row>
    <row r="24" ht="19.5" customHeight="1" spans="1:22">
      <c r="A24" s="158" t="s">
        <v>1271</v>
      </c>
      <c r="B24" s="163">
        <v>1.3</v>
      </c>
      <c r="C24" s="164">
        <v>0.4</v>
      </c>
      <c r="D24" s="164">
        <v>1.2</v>
      </c>
      <c r="E24" s="164">
        <v>1.5</v>
      </c>
      <c r="F24" s="161">
        <v>8</v>
      </c>
      <c r="G24" s="161">
        <v>6</v>
      </c>
      <c r="H24" s="165">
        <v>7.5</v>
      </c>
      <c r="I24" s="161">
        <v>2</v>
      </c>
      <c r="J24" s="165">
        <v>2</v>
      </c>
      <c r="K24" s="177">
        <f t="shared" si="3"/>
        <v>29.9</v>
      </c>
      <c r="L24" s="178">
        <f t="shared" si="0"/>
        <v>3.82</v>
      </c>
      <c r="M24" s="178">
        <f t="shared" si="1"/>
        <v>12.82</v>
      </c>
      <c r="N24" s="179">
        <v>0.455</v>
      </c>
      <c r="O24" s="179">
        <v>0.91</v>
      </c>
      <c r="P24" s="179">
        <v>0.455</v>
      </c>
      <c r="Q24" s="193">
        <v>2</v>
      </c>
      <c r="R24" s="190">
        <v>1</v>
      </c>
      <c r="S24" s="190">
        <v>2</v>
      </c>
      <c r="T24" s="190">
        <v>6</v>
      </c>
      <c r="U24" s="191">
        <f t="shared" si="2"/>
        <v>42.72</v>
      </c>
      <c r="V24" s="192">
        <v>12</v>
      </c>
    </row>
    <row r="25" ht="19.5" customHeight="1" spans="1:22">
      <c r="A25" s="158" t="s">
        <v>1272</v>
      </c>
      <c r="B25" s="163">
        <v>1.3</v>
      </c>
      <c r="C25" s="164">
        <v>0.4</v>
      </c>
      <c r="D25" s="164">
        <v>1.2</v>
      </c>
      <c r="E25" s="164">
        <v>1.5</v>
      </c>
      <c r="F25" s="161">
        <v>8</v>
      </c>
      <c r="G25" s="161">
        <v>6</v>
      </c>
      <c r="H25" s="165">
        <v>7.5</v>
      </c>
      <c r="I25" s="161">
        <v>2</v>
      </c>
      <c r="J25" s="165">
        <v>1</v>
      </c>
      <c r="K25" s="177">
        <f t="shared" si="3"/>
        <v>28.9</v>
      </c>
      <c r="L25" s="178">
        <f t="shared" si="0"/>
        <v>3.04</v>
      </c>
      <c r="M25" s="178">
        <f t="shared" si="1"/>
        <v>12.04</v>
      </c>
      <c r="N25" s="180">
        <v>0.26</v>
      </c>
      <c r="O25" s="180">
        <v>0.52</v>
      </c>
      <c r="P25" s="180">
        <v>0.26</v>
      </c>
      <c r="Q25" s="194">
        <v>2</v>
      </c>
      <c r="R25" s="190">
        <v>1</v>
      </c>
      <c r="S25" s="190">
        <v>2</v>
      </c>
      <c r="T25" s="190">
        <v>6</v>
      </c>
      <c r="U25" s="191">
        <f t="shared" si="2"/>
        <v>40.94</v>
      </c>
      <c r="V25" s="192">
        <v>12.8</v>
      </c>
    </row>
    <row r="26" ht="19.5" customHeight="1" spans="1:22">
      <c r="A26" s="166" t="s">
        <v>1273</v>
      </c>
      <c r="B26" s="167">
        <f t="shared" ref="B26:V26" si="4">SUM(B8:B25)</f>
        <v>25.2</v>
      </c>
      <c r="C26" s="168">
        <f t="shared" si="4"/>
        <v>7.2</v>
      </c>
      <c r="D26" s="168">
        <f t="shared" si="4"/>
        <v>21.6</v>
      </c>
      <c r="E26" s="168">
        <f t="shared" si="4"/>
        <v>31.4</v>
      </c>
      <c r="F26" s="168">
        <f t="shared" si="4"/>
        <v>144</v>
      </c>
      <c r="G26" s="168">
        <f t="shared" si="4"/>
        <v>108</v>
      </c>
      <c r="H26" s="168">
        <f t="shared" si="4"/>
        <v>140.2</v>
      </c>
      <c r="I26" s="168">
        <f t="shared" si="4"/>
        <v>36</v>
      </c>
      <c r="J26" s="168">
        <f t="shared" si="4"/>
        <v>23.3</v>
      </c>
      <c r="K26" s="181">
        <f t="shared" si="4"/>
        <v>536.9</v>
      </c>
      <c r="L26" s="168">
        <f t="shared" si="4"/>
        <v>79.9</v>
      </c>
      <c r="M26" s="168">
        <f t="shared" si="4"/>
        <v>241.9</v>
      </c>
      <c r="N26" s="182">
        <f t="shared" si="4"/>
        <v>11.095</v>
      </c>
      <c r="O26" s="182">
        <f t="shared" si="4"/>
        <v>21.71</v>
      </c>
      <c r="P26" s="182">
        <f t="shared" si="4"/>
        <v>11.095</v>
      </c>
      <c r="Q26" s="168">
        <f t="shared" si="4"/>
        <v>36</v>
      </c>
      <c r="R26" s="168">
        <f t="shared" si="4"/>
        <v>18</v>
      </c>
      <c r="S26" s="168">
        <f t="shared" si="4"/>
        <v>36</v>
      </c>
      <c r="T26" s="168">
        <f t="shared" si="4"/>
        <v>108</v>
      </c>
      <c r="U26" s="195">
        <f t="shared" si="4"/>
        <v>778.8</v>
      </c>
      <c r="V26" s="196">
        <f t="shared" si="4"/>
        <v>219.2</v>
      </c>
    </row>
  </sheetData>
  <mergeCells count="26">
    <mergeCell ref="A1:V1"/>
    <mergeCell ref="S2:U2"/>
    <mergeCell ref="B3:K3"/>
    <mergeCell ref="M3:T3"/>
    <mergeCell ref="A3:A7"/>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T4:T7"/>
    <mergeCell ref="U3:U7"/>
    <mergeCell ref="V3:V7"/>
  </mergeCells>
  <printOptions horizontalCentered="1"/>
  <pageMargins left="0.349305555555556" right="0.159027777777778" top="0.588888888888889" bottom="0.388888888888889" header="0.509027777777778" footer="0.509027777777778"/>
  <pageSetup paperSize="9" orientation="landscape"/>
  <headerFooter alignWithMargins="0" scaleWithDoc="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H607"/>
  <sheetViews>
    <sheetView workbookViewId="0">
      <pane xSplit="6" ySplit="4" topLeftCell="G457" activePane="bottomRight" state="frozen"/>
      <selection/>
      <selection pane="topRight"/>
      <selection pane="bottomLeft"/>
      <selection pane="bottomRight" activeCell="K469" sqref="K469"/>
    </sheetView>
  </sheetViews>
  <sheetFormatPr defaultColWidth="9" defaultRowHeight="12" outlineLevelCol="7"/>
  <cols>
    <col min="1" max="1" width="9" style="73"/>
    <col min="2" max="2" width="31.125" style="74" customWidth="1"/>
    <col min="3" max="3" width="10" style="75" hidden="1" customWidth="1"/>
    <col min="4" max="4" width="60.25" style="76" hidden="1" customWidth="1"/>
    <col min="5" max="5" width="8.75" style="75" hidden="1" customWidth="1"/>
    <col min="6" max="6" width="45.375" style="76" hidden="1" customWidth="1"/>
    <col min="7" max="7" width="11.125" style="77" customWidth="1"/>
    <col min="8" max="8" width="77.5" style="41" customWidth="1"/>
    <col min="9" max="16384" width="9" style="41"/>
  </cols>
  <sheetData>
    <row r="1" ht="19.5" customHeight="1" spans="1:8">
      <c r="A1" s="78" t="s">
        <v>1274</v>
      </c>
      <c r="B1" s="78"/>
      <c r="C1" s="78"/>
      <c r="D1" s="78"/>
      <c r="E1" s="78"/>
      <c r="F1" s="78"/>
      <c r="G1" s="79"/>
      <c r="H1" s="78"/>
    </row>
    <row r="2" ht="29.25" customHeight="1" spans="6:6">
      <c r="F2" s="80" t="s">
        <v>7</v>
      </c>
    </row>
    <row r="3" s="36" customFormat="1" ht="34.5" customHeight="1" spans="1:8">
      <c r="A3" s="81" t="s">
        <v>1275</v>
      </c>
      <c r="B3" s="82" t="s">
        <v>404</v>
      </c>
      <c r="C3" s="83" t="s">
        <v>1276</v>
      </c>
      <c r="D3" s="83" t="s">
        <v>1277</v>
      </c>
      <c r="E3" s="83" t="s">
        <v>1278</v>
      </c>
      <c r="F3" s="84" t="s">
        <v>1279</v>
      </c>
      <c r="G3" s="85" t="s">
        <v>1280</v>
      </c>
      <c r="H3" s="83" t="s">
        <v>1281</v>
      </c>
    </row>
    <row r="4" s="37" customFormat="1" ht="13.5" customHeight="1" spans="1:8">
      <c r="A4" s="86">
        <v>201</v>
      </c>
      <c r="B4" s="87" t="s">
        <v>276</v>
      </c>
      <c r="C4" s="88">
        <f t="shared" ref="C4:G4" si="0">C5+C9+C13+C19+C23+C29+C36+C39+C42+C47+C51+C56+C62+C66+C69+C73+C75+C78+C82+C85+C88+C91</f>
        <v>5525.854</v>
      </c>
      <c r="D4" s="89"/>
      <c r="E4" s="88">
        <f t="shared" si="0"/>
        <v>3062.56</v>
      </c>
      <c r="F4" s="88">
        <f t="shared" si="0"/>
        <v>0</v>
      </c>
      <c r="G4" s="90">
        <f t="shared" si="0"/>
        <v>3919.8</v>
      </c>
      <c r="H4" s="91"/>
    </row>
    <row r="5" s="37" customFormat="1" ht="20.25" customHeight="1" spans="1:8">
      <c r="A5" s="86">
        <v>20101</v>
      </c>
      <c r="B5" s="87" t="s">
        <v>451</v>
      </c>
      <c r="C5" s="88">
        <f t="shared" ref="C5:G5" si="1">SUM(C6:C8)</f>
        <v>14.73</v>
      </c>
      <c r="D5" s="89"/>
      <c r="E5" s="88">
        <f t="shared" si="1"/>
        <v>23.78</v>
      </c>
      <c r="F5" s="88">
        <f t="shared" si="1"/>
        <v>0</v>
      </c>
      <c r="G5" s="90">
        <f t="shared" si="1"/>
        <v>29.39</v>
      </c>
      <c r="H5" s="91"/>
    </row>
    <row r="6" ht="117" customHeight="1" spans="1:8">
      <c r="A6" s="92">
        <v>2010101</v>
      </c>
      <c r="B6" s="93" t="s">
        <v>453</v>
      </c>
      <c r="C6" s="94">
        <v>10.93</v>
      </c>
      <c r="D6" s="95" t="s">
        <v>1282</v>
      </c>
      <c r="E6" s="94">
        <v>16.55</v>
      </c>
      <c r="F6" s="96" t="s">
        <v>1283</v>
      </c>
      <c r="G6" s="97">
        <v>12.16</v>
      </c>
      <c r="H6" s="95" t="s">
        <v>1284</v>
      </c>
    </row>
    <row r="7" ht="24.75" customHeight="1" spans="1:8">
      <c r="A7" s="92">
        <v>2010104</v>
      </c>
      <c r="B7" s="93" t="s">
        <v>455</v>
      </c>
      <c r="C7" s="94"/>
      <c r="D7" s="98"/>
      <c r="E7" s="94"/>
      <c r="F7" s="99"/>
      <c r="G7" s="97">
        <v>10</v>
      </c>
      <c r="H7" s="100" t="s">
        <v>1285</v>
      </c>
    </row>
    <row r="8" ht="50.25" customHeight="1" spans="1:8">
      <c r="A8" s="92">
        <v>2010108</v>
      </c>
      <c r="B8" s="93" t="s">
        <v>457</v>
      </c>
      <c r="C8" s="94">
        <v>3.8</v>
      </c>
      <c r="D8" s="95" t="s">
        <v>1286</v>
      </c>
      <c r="E8" s="94">
        <v>7.23</v>
      </c>
      <c r="F8" s="96" t="s">
        <v>1287</v>
      </c>
      <c r="G8" s="97">
        <v>7.23</v>
      </c>
      <c r="H8" s="95" t="s">
        <v>1288</v>
      </c>
    </row>
    <row r="9" s="37" customFormat="1" ht="13.5" customHeight="1" spans="1:8">
      <c r="A9" s="86">
        <v>20102</v>
      </c>
      <c r="B9" s="87" t="s">
        <v>459</v>
      </c>
      <c r="C9" s="88">
        <f t="shared" ref="C9:H9" si="2">SUM(C10:C12)</f>
        <v>16.06</v>
      </c>
      <c r="D9" s="89">
        <f t="shared" si="2"/>
        <v>0</v>
      </c>
      <c r="E9" s="88">
        <f t="shared" si="2"/>
        <v>27.91</v>
      </c>
      <c r="F9" s="88">
        <f t="shared" si="2"/>
        <v>0</v>
      </c>
      <c r="G9" s="90">
        <f t="shared" si="2"/>
        <v>31.84</v>
      </c>
      <c r="H9" s="88">
        <f t="shared" si="2"/>
        <v>0</v>
      </c>
    </row>
    <row r="10" ht="94.5" customHeight="1" spans="1:8">
      <c r="A10" s="92">
        <v>2010201</v>
      </c>
      <c r="B10" s="93" t="s">
        <v>453</v>
      </c>
      <c r="C10" s="94">
        <v>12.26</v>
      </c>
      <c r="D10" s="95" t="s">
        <v>1289</v>
      </c>
      <c r="E10" s="94">
        <v>24.11</v>
      </c>
      <c r="F10" s="96" t="s">
        <v>1290</v>
      </c>
      <c r="G10" s="97">
        <v>18.04</v>
      </c>
      <c r="H10" s="101" t="s">
        <v>1291</v>
      </c>
    </row>
    <row r="11" ht="19" customHeight="1" spans="1:8">
      <c r="A11" s="92">
        <v>2010204</v>
      </c>
      <c r="B11" s="93" t="s">
        <v>462</v>
      </c>
      <c r="C11" s="94"/>
      <c r="D11" s="98"/>
      <c r="E11" s="94"/>
      <c r="F11" s="99"/>
      <c r="G11" s="97">
        <v>10</v>
      </c>
      <c r="H11" s="101" t="s">
        <v>1292</v>
      </c>
    </row>
    <row r="12" ht="38.25" customHeight="1" spans="1:8">
      <c r="A12" s="92">
        <v>2010205</v>
      </c>
      <c r="B12" s="93" t="s">
        <v>464</v>
      </c>
      <c r="C12" s="94">
        <v>3.8</v>
      </c>
      <c r="D12" s="95" t="s">
        <v>1293</v>
      </c>
      <c r="E12" s="94">
        <v>3.8</v>
      </c>
      <c r="F12" s="96" t="s">
        <v>1294</v>
      </c>
      <c r="G12" s="97">
        <v>3.8</v>
      </c>
      <c r="H12" s="95" t="s">
        <v>1295</v>
      </c>
    </row>
    <row r="13" ht="20.25" customHeight="1" spans="1:8">
      <c r="A13" s="92">
        <v>20103</v>
      </c>
      <c r="B13" s="87" t="s">
        <v>466</v>
      </c>
      <c r="C13" s="94">
        <f t="shared" ref="C13:H13" si="3">SUM(C14:C18)</f>
        <v>778.094</v>
      </c>
      <c r="D13" s="98"/>
      <c r="E13" s="88">
        <f t="shared" si="3"/>
        <v>1183.67</v>
      </c>
      <c r="F13" s="88">
        <f t="shared" si="3"/>
        <v>0</v>
      </c>
      <c r="G13" s="90">
        <f t="shared" si="3"/>
        <v>1391.05</v>
      </c>
      <c r="H13" s="88">
        <f t="shared" si="3"/>
        <v>0</v>
      </c>
    </row>
    <row r="14" ht="267.75" customHeight="1" spans="1:8">
      <c r="A14" s="92">
        <v>2010301</v>
      </c>
      <c r="B14" s="93" t="s">
        <v>453</v>
      </c>
      <c r="C14" s="94">
        <v>386.83</v>
      </c>
      <c r="D14" s="95" t="s">
        <v>1296</v>
      </c>
      <c r="E14" s="94">
        <v>485.79</v>
      </c>
      <c r="F14" s="96" t="s">
        <v>1297</v>
      </c>
      <c r="G14" s="97">
        <v>684.05</v>
      </c>
      <c r="H14" s="101" t="s">
        <v>1298</v>
      </c>
    </row>
    <row r="15" ht="72" customHeight="1" spans="1:8">
      <c r="A15" s="92">
        <v>2010305</v>
      </c>
      <c r="B15" s="93" t="s">
        <v>469</v>
      </c>
      <c r="C15" s="94">
        <v>8.164</v>
      </c>
      <c r="D15" s="95" t="s">
        <v>1299</v>
      </c>
      <c r="E15" s="94">
        <v>26.33</v>
      </c>
      <c r="F15" s="96" t="s">
        <v>1300</v>
      </c>
      <c r="G15" s="97">
        <v>33.84</v>
      </c>
      <c r="H15" s="101" t="s">
        <v>1301</v>
      </c>
    </row>
    <row r="16" ht="24" customHeight="1" spans="1:8">
      <c r="A16" s="92">
        <v>2010307</v>
      </c>
      <c r="B16" s="93" t="s">
        <v>471</v>
      </c>
      <c r="C16" s="94">
        <v>1</v>
      </c>
      <c r="D16" s="95" t="s">
        <v>1302</v>
      </c>
      <c r="E16" s="94">
        <v>2</v>
      </c>
      <c r="F16" s="96" t="s">
        <v>1303</v>
      </c>
      <c r="G16" s="97">
        <v>2</v>
      </c>
      <c r="H16" s="95" t="s">
        <v>1304</v>
      </c>
    </row>
    <row r="17" ht="75" customHeight="1" spans="1:8">
      <c r="A17" s="92">
        <v>2010308</v>
      </c>
      <c r="B17" s="93" t="s">
        <v>473</v>
      </c>
      <c r="C17" s="94">
        <v>308</v>
      </c>
      <c r="D17" s="95" t="s">
        <v>1305</v>
      </c>
      <c r="E17" s="102">
        <v>458</v>
      </c>
      <c r="F17" s="96" t="s">
        <v>1306</v>
      </c>
      <c r="G17" s="97">
        <v>544.59</v>
      </c>
      <c r="H17" s="100" t="s">
        <v>1307</v>
      </c>
    </row>
    <row r="18" ht="106.5" customHeight="1" spans="1:8">
      <c r="A18" s="92">
        <v>2010399</v>
      </c>
      <c r="B18" s="93" t="s">
        <v>475</v>
      </c>
      <c r="C18" s="94">
        <v>74.1</v>
      </c>
      <c r="D18" s="95" t="s">
        <v>1308</v>
      </c>
      <c r="E18" s="94">
        <v>211.55</v>
      </c>
      <c r="F18" s="96" t="s">
        <v>1309</v>
      </c>
      <c r="G18" s="97">
        <v>126.57</v>
      </c>
      <c r="H18" s="100" t="s">
        <v>1310</v>
      </c>
    </row>
    <row r="19" ht="17.25" customHeight="1" spans="1:8">
      <c r="A19" s="92">
        <v>20104</v>
      </c>
      <c r="B19" s="87" t="s">
        <v>477</v>
      </c>
      <c r="C19" s="94">
        <f>SUM(C20:C22)</f>
        <v>2498</v>
      </c>
      <c r="D19" s="98"/>
      <c r="E19" s="88">
        <f t="shared" ref="E19:H19" si="4">SUM(E20:E21)</f>
        <v>50</v>
      </c>
      <c r="F19" s="88">
        <f t="shared" si="4"/>
        <v>0</v>
      </c>
      <c r="G19" s="90">
        <f>SUM(G20:G22)</f>
        <v>25</v>
      </c>
      <c r="H19" s="88">
        <f t="shared" si="4"/>
        <v>0</v>
      </c>
    </row>
    <row r="20" ht="26.25" customHeight="1" spans="1:8">
      <c r="A20" s="92">
        <v>2010401</v>
      </c>
      <c r="B20" s="93" t="s">
        <v>453</v>
      </c>
      <c r="C20" s="94">
        <v>2486</v>
      </c>
      <c r="D20" s="95" t="s">
        <v>1311</v>
      </c>
      <c r="E20" s="94">
        <v>30</v>
      </c>
      <c r="F20" s="96" t="s">
        <v>1312</v>
      </c>
      <c r="G20" s="97">
        <v>5</v>
      </c>
      <c r="H20" s="101" t="s">
        <v>1313</v>
      </c>
    </row>
    <row r="21" ht="58.5" customHeight="1" spans="1:8">
      <c r="A21" s="92">
        <v>2010408</v>
      </c>
      <c r="B21" s="93" t="s">
        <v>482</v>
      </c>
      <c r="C21" s="94">
        <v>12</v>
      </c>
      <c r="D21" s="95" t="s">
        <v>1314</v>
      </c>
      <c r="E21" s="94">
        <v>20</v>
      </c>
      <c r="F21" s="96" t="s">
        <v>1315</v>
      </c>
      <c r="G21" s="97">
        <v>20</v>
      </c>
      <c r="H21" s="95" t="s">
        <v>1316</v>
      </c>
    </row>
    <row r="22" ht="13.5" customHeight="1" spans="1:8">
      <c r="A22" s="92">
        <v>2010499</v>
      </c>
      <c r="B22" s="93" t="s">
        <v>484</v>
      </c>
      <c r="C22" s="94"/>
      <c r="D22" s="98"/>
      <c r="E22" s="94"/>
      <c r="F22" s="99"/>
      <c r="G22" s="97"/>
      <c r="H22" s="98"/>
    </row>
    <row r="23" s="37" customFormat="1" ht="13.5" customHeight="1" spans="1:8">
      <c r="A23" s="86">
        <v>20105</v>
      </c>
      <c r="B23" s="87" t="s">
        <v>486</v>
      </c>
      <c r="C23" s="88">
        <f t="shared" ref="C23:H23" si="5">SUM(C24:C28)</f>
        <v>32.92</v>
      </c>
      <c r="D23" s="89"/>
      <c r="E23" s="88">
        <f t="shared" si="5"/>
        <v>70.92</v>
      </c>
      <c r="F23" s="88">
        <f t="shared" si="5"/>
        <v>0</v>
      </c>
      <c r="G23" s="90">
        <f t="shared" si="5"/>
        <v>101.78</v>
      </c>
      <c r="H23" s="88">
        <f t="shared" si="5"/>
        <v>0</v>
      </c>
    </row>
    <row r="24" ht="45.75" customHeight="1" spans="1:8">
      <c r="A24" s="92">
        <v>2010501</v>
      </c>
      <c r="B24" s="93" t="s">
        <v>453</v>
      </c>
      <c r="C24" s="94"/>
      <c r="D24" s="98"/>
      <c r="E24" s="94"/>
      <c r="F24" s="99"/>
      <c r="G24" s="97">
        <v>26.56</v>
      </c>
      <c r="H24" s="98" t="s">
        <v>1317</v>
      </c>
    </row>
    <row r="25" ht="46.5" customHeight="1" spans="1:8">
      <c r="A25" s="92">
        <v>2010505</v>
      </c>
      <c r="B25" s="93" t="s">
        <v>489</v>
      </c>
      <c r="C25" s="94">
        <v>8.92</v>
      </c>
      <c r="D25" s="95" t="s">
        <v>1318</v>
      </c>
      <c r="E25" s="94">
        <v>9.92</v>
      </c>
      <c r="F25" s="96" t="s">
        <v>1319</v>
      </c>
      <c r="G25" s="97">
        <v>9.92</v>
      </c>
      <c r="H25" s="95" t="s">
        <v>1320</v>
      </c>
    </row>
    <row r="26" ht="39" customHeight="1" spans="1:8">
      <c r="A26" s="92">
        <v>2010507</v>
      </c>
      <c r="B26" s="93" t="s">
        <v>491</v>
      </c>
      <c r="C26" s="94">
        <v>20</v>
      </c>
      <c r="D26" s="95" t="s">
        <v>1321</v>
      </c>
      <c r="E26" s="94">
        <v>50</v>
      </c>
      <c r="F26" s="103" t="s">
        <v>1322</v>
      </c>
      <c r="G26" s="97">
        <v>54.3</v>
      </c>
      <c r="H26" s="104" t="s">
        <v>1323</v>
      </c>
    </row>
    <row r="27" ht="46.5" customHeight="1" spans="1:8">
      <c r="A27" s="92">
        <v>2010508</v>
      </c>
      <c r="B27" s="93" t="s">
        <v>493</v>
      </c>
      <c r="C27" s="94">
        <v>4</v>
      </c>
      <c r="D27" s="95" t="s">
        <v>1324</v>
      </c>
      <c r="E27" s="94">
        <v>11</v>
      </c>
      <c r="F27" s="96" t="s">
        <v>1325</v>
      </c>
      <c r="G27" s="97">
        <v>11</v>
      </c>
      <c r="H27" s="95" t="s">
        <v>1326</v>
      </c>
    </row>
    <row r="28" ht="13.5" customHeight="1" spans="1:8">
      <c r="A28" s="92">
        <v>2010599</v>
      </c>
      <c r="B28" s="93" t="s">
        <v>495</v>
      </c>
      <c r="C28" s="94"/>
      <c r="D28" s="98"/>
      <c r="E28" s="94"/>
      <c r="F28" s="99"/>
      <c r="G28" s="97"/>
      <c r="H28" s="98"/>
    </row>
    <row r="29" s="37" customFormat="1" ht="13.5" customHeight="1" spans="1:8">
      <c r="A29" s="86">
        <v>20106</v>
      </c>
      <c r="B29" s="87" t="s">
        <v>497</v>
      </c>
      <c r="C29" s="88">
        <f t="shared" ref="C29:H29" si="6">SUM(C30:C35)</f>
        <v>103.76</v>
      </c>
      <c r="D29" s="89"/>
      <c r="E29" s="88">
        <f t="shared" si="6"/>
        <v>176.26</v>
      </c>
      <c r="F29" s="88">
        <f t="shared" si="6"/>
        <v>0</v>
      </c>
      <c r="G29" s="90">
        <f t="shared" si="6"/>
        <v>203.71</v>
      </c>
      <c r="H29" s="88">
        <f t="shared" si="6"/>
        <v>0</v>
      </c>
    </row>
    <row r="30" ht="16.5" customHeight="1" spans="1:8">
      <c r="A30" s="92">
        <v>2010601</v>
      </c>
      <c r="B30" s="93" t="s">
        <v>453</v>
      </c>
      <c r="C30" s="94">
        <v>24.5</v>
      </c>
      <c r="D30" s="95" t="s">
        <v>1327</v>
      </c>
      <c r="E30" s="94"/>
      <c r="F30" s="96"/>
      <c r="G30" s="97"/>
      <c r="H30" s="95"/>
    </row>
    <row r="31" ht="18" customHeight="1" spans="1:8">
      <c r="A31" s="92">
        <v>2010604</v>
      </c>
      <c r="B31" s="93" t="s">
        <v>500</v>
      </c>
      <c r="C31" s="94"/>
      <c r="D31" s="98"/>
      <c r="E31" s="94"/>
      <c r="F31" s="99"/>
      <c r="G31" s="97"/>
      <c r="H31" s="98"/>
    </row>
    <row r="32" ht="18" customHeight="1" spans="1:8">
      <c r="A32" s="92">
        <v>2010605</v>
      </c>
      <c r="B32" s="93" t="s">
        <v>502</v>
      </c>
      <c r="C32" s="94"/>
      <c r="D32" s="98"/>
      <c r="E32" s="94"/>
      <c r="F32" s="99"/>
      <c r="G32" s="97"/>
      <c r="H32" s="98"/>
    </row>
    <row r="33" ht="60" customHeight="1" spans="1:8">
      <c r="A33" s="92">
        <v>2010607</v>
      </c>
      <c r="B33" s="93" t="s">
        <v>504</v>
      </c>
      <c r="C33" s="94">
        <v>52.26</v>
      </c>
      <c r="D33" s="95" t="s">
        <v>1328</v>
      </c>
      <c r="E33" s="94">
        <v>105.26</v>
      </c>
      <c r="F33" s="105" t="s">
        <v>1329</v>
      </c>
      <c r="G33" s="97">
        <v>90.95</v>
      </c>
      <c r="H33" s="101" t="s">
        <v>1330</v>
      </c>
    </row>
    <row r="34" ht="18.75" customHeight="1" spans="1:8">
      <c r="A34" s="92">
        <v>2010608</v>
      </c>
      <c r="B34" s="93" t="s">
        <v>505</v>
      </c>
      <c r="C34" s="94"/>
      <c r="D34" s="98"/>
      <c r="E34" s="94"/>
      <c r="F34" s="99"/>
      <c r="G34" s="97">
        <v>50</v>
      </c>
      <c r="H34" s="101" t="s">
        <v>1331</v>
      </c>
    </row>
    <row r="35" ht="58.5" customHeight="1" spans="1:8">
      <c r="A35" s="92">
        <v>2010699</v>
      </c>
      <c r="B35" s="93" t="s">
        <v>506</v>
      </c>
      <c r="C35" s="94">
        <v>27</v>
      </c>
      <c r="D35" s="95" t="s">
        <v>1332</v>
      </c>
      <c r="E35" s="94">
        <v>71</v>
      </c>
      <c r="F35" s="105" t="s">
        <v>1333</v>
      </c>
      <c r="G35" s="97">
        <v>62.76</v>
      </c>
      <c r="H35" s="101" t="s">
        <v>1334</v>
      </c>
    </row>
    <row r="36" s="37" customFormat="1" ht="16.5" customHeight="1" spans="1:8">
      <c r="A36" s="86">
        <v>20107</v>
      </c>
      <c r="B36" s="87" t="s">
        <v>507</v>
      </c>
      <c r="C36" s="88">
        <f>SUM(C38)</f>
        <v>1330</v>
      </c>
      <c r="D36" s="89"/>
      <c r="E36" s="88">
        <f t="shared" ref="E36:H36" si="7">SUM(E37:E38)</f>
        <v>600</v>
      </c>
      <c r="F36" s="88">
        <f t="shared" si="7"/>
        <v>0</v>
      </c>
      <c r="G36" s="90">
        <f t="shared" si="7"/>
        <v>700</v>
      </c>
      <c r="H36" s="88">
        <f t="shared" si="7"/>
        <v>0</v>
      </c>
    </row>
    <row r="37" s="37" customFormat="1" ht="17.25" customHeight="1" spans="1:8">
      <c r="A37" s="92">
        <v>2010708</v>
      </c>
      <c r="B37" s="93" t="s">
        <v>508</v>
      </c>
      <c r="C37" s="88"/>
      <c r="D37" s="89"/>
      <c r="E37" s="88"/>
      <c r="F37" s="106"/>
      <c r="G37" s="90"/>
      <c r="H37" s="88"/>
    </row>
    <row r="38" ht="25.5" customHeight="1" spans="1:8">
      <c r="A38" s="92">
        <v>2010799</v>
      </c>
      <c r="B38" s="93" t="s">
        <v>509</v>
      </c>
      <c r="C38" s="94">
        <v>1330</v>
      </c>
      <c r="D38" s="95" t="s">
        <v>1335</v>
      </c>
      <c r="E38" s="94">
        <v>600</v>
      </c>
      <c r="F38" s="96" t="s">
        <v>1336</v>
      </c>
      <c r="G38" s="97">
        <v>700</v>
      </c>
      <c r="H38" s="101" t="s">
        <v>1337</v>
      </c>
    </row>
    <row r="39" s="37" customFormat="1" ht="15.75" customHeight="1" spans="1:8">
      <c r="A39" s="86">
        <v>20108</v>
      </c>
      <c r="B39" s="87" t="s">
        <v>510</v>
      </c>
      <c r="C39" s="88">
        <f t="shared" ref="C39:H39" si="8">SUM(C40:C41)</f>
        <v>66</v>
      </c>
      <c r="D39" s="89"/>
      <c r="E39" s="88">
        <f t="shared" si="8"/>
        <v>124.72</v>
      </c>
      <c r="F39" s="88">
        <f t="shared" si="8"/>
        <v>0</v>
      </c>
      <c r="G39" s="90">
        <f t="shared" si="8"/>
        <v>395.74</v>
      </c>
      <c r="H39" s="88">
        <f t="shared" si="8"/>
        <v>0</v>
      </c>
    </row>
    <row r="40" ht="15" customHeight="1" spans="1:8">
      <c r="A40" s="92">
        <v>2010801</v>
      </c>
      <c r="B40" s="93" t="s">
        <v>453</v>
      </c>
      <c r="C40" s="94"/>
      <c r="D40" s="98"/>
      <c r="E40" s="94"/>
      <c r="F40" s="99"/>
      <c r="G40" s="97"/>
      <c r="H40" s="98"/>
    </row>
    <row r="41" ht="83.25" customHeight="1" spans="1:8">
      <c r="A41" s="92">
        <v>2010804</v>
      </c>
      <c r="B41" s="93" t="s">
        <v>512</v>
      </c>
      <c r="C41" s="94">
        <v>66</v>
      </c>
      <c r="D41" s="95" t="s">
        <v>1338</v>
      </c>
      <c r="E41" s="94">
        <v>124.72</v>
      </c>
      <c r="F41" s="96" t="s">
        <v>1339</v>
      </c>
      <c r="G41" s="97">
        <v>395.74</v>
      </c>
      <c r="H41" s="101" t="s">
        <v>1340</v>
      </c>
    </row>
    <row r="42" s="37" customFormat="1" ht="18.75" customHeight="1" spans="1:8">
      <c r="A42" s="86">
        <v>20110</v>
      </c>
      <c r="B42" s="87" t="s">
        <v>514</v>
      </c>
      <c r="C42" s="88">
        <f t="shared" ref="C42:H42" si="9">SUM(C43:C46)</f>
        <v>45</v>
      </c>
      <c r="D42" s="89"/>
      <c r="E42" s="88">
        <f t="shared" si="9"/>
        <v>58.18</v>
      </c>
      <c r="F42" s="88">
        <f t="shared" si="9"/>
        <v>0</v>
      </c>
      <c r="G42" s="90">
        <f t="shared" si="9"/>
        <v>58.2</v>
      </c>
      <c r="H42" s="88">
        <f t="shared" si="9"/>
        <v>0</v>
      </c>
    </row>
    <row r="43" ht="25.5" customHeight="1" spans="1:8">
      <c r="A43" s="92">
        <v>2011001</v>
      </c>
      <c r="B43" s="93" t="s">
        <v>453</v>
      </c>
      <c r="C43" s="94">
        <v>2</v>
      </c>
      <c r="D43" s="95" t="s">
        <v>1341</v>
      </c>
      <c r="E43" s="94">
        <v>12</v>
      </c>
      <c r="F43" s="96" t="s">
        <v>1342</v>
      </c>
      <c r="G43" s="97">
        <v>20.4</v>
      </c>
      <c r="H43" s="101" t="s">
        <v>1343</v>
      </c>
    </row>
    <row r="44" ht="26.25" customHeight="1" spans="1:8">
      <c r="A44" s="92">
        <v>2011006</v>
      </c>
      <c r="B44" s="93" t="s">
        <v>516</v>
      </c>
      <c r="C44" s="94">
        <v>43</v>
      </c>
      <c r="D44" s="95" t="s">
        <v>1344</v>
      </c>
      <c r="E44" s="94">
        <v>46.18</v>
      </c>
      <c r="F44" s="96" t="s">
        <v>1345</v>
      </c>
      <c r="G44" s="97">
        <v>37.8</v>
      </c>
      <c r="H44" s="101" t="s">
        <v>1346</v>
      </c>
    </row>
    <row r="45" ht="18.75" customHeight="1" spans="1:8">
      <c r="A45" s="92">
        <v>2011009</v>
      </c>
      <c r="B45" s="93" t="s">
        <v>517</v>
      </c>
      <c r="C45" s="94"/>
      <c r="D45" s="98"/>
      <c r="E45" s="94"/>
      <c r="F45" s="99"/>
      <c r="G45" s="97"/>
      <c r="H45" s="98"/>
    </row>
    <row r="46" ht="20.25" customHeight="1" spans="1:8">
      <c r="A46" s="92">
        <v>2011099</v>
      </c>
      <c r="B46" s="93" t="s">
        <v>1347</v>
      </c>
      <c r="C46" s="94"/>
      <c r="D46" s="98"/>
      <c r="E46" s="94"/>
      <c r="F46" s="99"/>
      <c r="G46" s="97"/>
      <c r="H46" s="98"/>
    </row>
    <row r="47" ht="21" customHeight="1" spans="1:8">
      <c r="A47" s="92">
        <v>20111</v>
      </c>
      <c r="B47" s="87" t="s">
        <v>519</v>
      </c>
      <c r="C47" s="88">
        <f t="shared" ref="C47:H47" si="10">SUM(C48:C50)</f>
        <v>164.58</v>
      </c>
      <c r="D47" s="89"/>
      <c r="E47" s="88">
        <f t="shared" si="10"/>
        <v>57.1</v>
      </c>
      <c r="F47" s="88">
        <f t="shared" si="10"/>
        <v>0</v>
      </c>
      <c r="G47" s="90">
        <f t="shared" si="10"/>
        <v>113.78</v>
      </c>
      <c r="H47" s="88">
        <f t="shared" si="10"/>
        <v>0</v>
      </c>
    </row>
    <row r="48" ht="66.75" customHeight="1" spans="1:8">
      <c r="A48" s="92">
        <v>2011101</v>
      </c>
      <c r="B48" s="93" t="s">
        <v>453</v>
      </c>
      <c r="C48" s="94">
        <v>99.58</v>
      </c>
      <c r="D48" s="95" t="s">
        <v>1348</v>
      </c>
      <c r="E48" s="94">
        <v>20.1</v>
      </c>
      <c r="F48" s="96" t="s">
        <v>1349</v>
      </c>
      <c r="G48" s="97">
        <v>4.08</v>
      </c>
      <c r="H48" s="95" t="s">
        <v>1350</v>
      </c>
    </row>
    <row r="49" ht="72" customHeight="1" spans="1:8">
      <c r="A49" s="92">
        <v>2011104</v>
      </c>
      <c r="B49" s="93" t="s">
        <v>520</v>
      </c>
      <c r="C49" s="94">
        <v>65</v>
      </c>
      <c r="D49" s="95" t="s">
        <v>1351</v>
      </c>
      <c r="E49" s="94">
        <v>37</v>
      </c>
      <c r="F49" s="96" t="s">
        <v>1352</v>
      </c>
      <c r="G49" s="97">
        <v>54.7</v>
      </c>
      <c r="H49" s="95" t="s">
        <v>1353</v>
      </c>
    </row>
    <row r="50" ht="26.25" customHeight="1" spans="1:8">
      <c r="A50" s="92">
        <v>2011199</v>
      </c>
      <c r="B50" s="93" t="s">
        <v>521</v>
      </c>
      <c r="C50" s="94"/>
      <c r="D50" s="98"/>
      <c r="E50" s="94"/>
      <c r="F50" s="99"/>
      <c r="G50" s="97">
        <v>55</v>
      </c>
      <c r="H50" s="100" t="s">
        <v>1354</v>
      </c>
    </row>
    <row r="51" s="37" customFormat="1" ht="13.5" customHeight="1" spans="1:8">
      <c r="A51" s="86">
        <v>20113</v>
      </c>
      <c r="B51" s="87" t="s">
        <v>522</v>
      </c>
      <c r="C51" s="88">
        <f t="shared" ref="C51:H51" si="11">SUM(C52:C55)</f>
        <v>15.7</v>
      </c>
      <c r="D51" s="89"/>
      <c r="E51" s="88">
        <f t="shared" si="11"/>
        <v>39.99</v>
      </c>
      <c r="F51" s="88">
        <f t="shared" si="11"/>
        <v>0</v>
      </c>
      <c r="G51" s="90">
        <f t="shared" si="11"/>
        <v>60</v>
      </c>
      <c r="H51" s="88">
        <f t="shared" si="11"/>
        <v>0</v>
      </c>
    </row>
    <row r="52" ht="46.5" customHeight="1" spans="1:8">
      <c r="A52" s="92">
        <v>2011301</v>
      </c>
      <c r="B52" s="93" t="s">
        <v>453</v>
      </c>
      <c r="C52" s="94">
        <v>10.7</v>
      </c>
      <c r="D52" s="95" t="s">
        <v>1355</v>
      </c>
      <c r="E52" s="94">
        <v>39.99</v>
      </c>
      <c r="F52" s="96" t="s">
        <v>1356</v>
      </c>
      <c r="G52" s="97">
        <v>10</v>
      </c>
      <c r="H52" s="100" t="s">
        <v>1357</v>
      </c>
    </row>
    <row r="53" ht="13.5" customHeight="1" spans="1:8">
      <c r="A53" s="92">
        <v>2011304</v>
      </c>
      <c r="B53" s="93" t="s">
        <v>524</v>
      </c>
      <c r="C53" s="94"/>
      <c r="D53" s="98"/>
      <c r="E53" s="94"/>
      <c r="F53" s="99"/>
      <c r="G53" s="97"/>
      <c r="H53" s="98"/>
    </row>
    <row r="54" ht="16.5" customHeight="1" spans="1:8">
      <c r="A54" s="92">
        <v>2011308</v>
      </c>
      <c r="B54" s="93" t="s">
        <v>526</v>
      </c>
      <c r="C54" s="94">
        <v>5</v>
      </c>
      <c r="D54" s="95" t="s">
        <v>1358</v>
      </c>
      <c r="E54" s="94"/>
      <c r="F54" s="96"/>
      <c r="G54" s="97"/>
      <c r="H54" s="95"/>
    </row>
    <row r="55" ht="16.5" customHeight="1" spans="1:8">
      <c r="A55" s="92">
        <v>2011399</v>
      </c>
      <c r="B55" s="93" t="s">
        <v>528</v>
      </c>
      <c r="C55" s="94"/>
      <c r="D55" s="98"/>
      <c r="E55" s="94"/>
      <c r="F55" s="99"/>
      <c r="G55" s="97">
        <v>50</v>
      </c>
      <c r="H55" s="100" t="s">
        <v>1359</v>
      </c>
    </row>
    <row r="56" ht="16.5" customHeight="1" spans="1:8">
      <c r="A56" s="92">
        <v>20115</v>
      </c>
      <c r="B56" s="87" t="s">
        <v>530</v>
      </c>
      <c r="C56" s="94">
        <f t="shared" ref="C56:H56" si="12">SUM(C57:C61)</f>
        <v>15</v>
      </c>
      <c r="D56" s="98"/>
      <c r="E56" s="88">
        <f t="shared" si="12"/>
        <v>0</v>
      </c>
      <c r="F56" s="88">
        <f t="shared" si="12"/>
        <v>0</v>
      </c>
      <c r="G56" s="90">
        <f t="shared" si="12"/>
        <v>0</v>
      </c>
      <c r="H56" s="88">
        <f t="shared" si="12"/>
        <v>0</v>
      </c>
    </row>
    <row r="57" ht="16.5" customHeight="1" spans="1:8">
      <c r="A57" s="92">
        <v>2011501</v>
      </c>
      <c r="B57" s="93" t="s">
        <v>453</v>
      </c>
      <c r="C57" s="94"/>
      <c r="D57" s="98"/>
      <c r="E57" s="94"/>
      <c r="F57" s="99"/>
      <c r="G57" s="97"/>
      <c r="H57" s="98"/>
    </row>
    <row r="58" ht="26.25" customHeight="1" spans="1:8">
      <c r="A58" s="92">
        <v>2011504</v>
      </c>
      <c r="B58" s="93" t="s">
        <v>533</v>
      </c>
      <c r="C58" s="94">
        <v>15</v>
      </c>
      <c r="D58" s="95" t="s">
        <v>1360</v>
      </c>
      <c r="E58" s="94"/>
      <c r="F58" s="96"/>
      <c r="G58" s="97"/>
      <c r="H58" s="95"/>
    </row>
    <row r="59" ht="26.25" customHeight="1" spans="1:8">
      <c r="A59" s="92">
        <v>2011505</v>
      </c>
      <c r="B59" s="93" t="s">
        <v>534</v>
      </c>
      <c r="C59" s="94"/>
      <c r="D59" s="95"/>
      <c r="E59" s="94"/>
      <c r="F59" s="96"/>
      <c r="G59" s="97"/>
      <c r="H59" s="95"/>
    </row>
    <row r="60" ht="26.25" customHeight="1" spans="1:8">
      <c r="A60" s="92">
        <v>2011506</v>
      </c>
      <c r="B60" s="93" t="s">
        <v>536</v>
      </c>
      <c r="C60" s="94"/>
      <c r="D60" s="95"/>
      <c r="E60" s="94"/>
      <c r="F60" s="96"/>
      <c r="G60" s="97"/>
      <c r="H60" s="95"/>
    </row>
    <row r="61" ht="16.5" customHeight="1" spans="1:8">
      <c r="A61" s="92">
        <v>2011599</v>
      </c>
      <c r="B61" s="93" t="s">
        <v>538</v>
      </c>
      <c r="C61" s="94"/>
      <c r="D61" s="98"/>
      <c r="E61" s="94"/>
      <c r="F61" s="99"/>
      <c r="G61" s="97"/>
      <c r="H61" s="98"/>
    </row>
    <row r="62" ht="16.5" customHeight="1" spans="1:8">
      <c r="A62" s="92">
        <v>20117</v>
      </c>
      <c r="B62" s="87" t="s">
        <v>540</v>
      </c>
      <c r="C62" s="94">
        <f t="shared" ref="C62:H62" si="13">SUM(C63:C65)</f>
        <v>10</v>
      </c>
      <c r="D62" s="98"/>
      <c r="E62" s="88">
        <f t="shared" si="13"/>
        <v>0</v>
      </c>
      <c r="F62" s="88">
        <f t="shared" si="13"/>
        <v>0</v>
      </c>
      <c r="G62" s="90">
        <f t="shared" si="13"/>
        <v>0</v>
      </c>
      <c r="H62" s="88">
        <f t="shared" si="13"/>
        <v>0</v>
      </c>
    </row>
    <row r="63" ht="16.5" customHeight="1" spans="1:8">
      <c r="A63" s="92">
        <v>2011701</v>
      </c>
      <c r="B63" s="93" t="s">
        <v>453</v>
      </c>
      <c r="C63" s="94"/>
      <c r="D63" s="98"/>
      <c r="E63" s="94"/>
      <c r="F63" s="99"/>
      <c r="G63" s="97"/>
      <c r="H63" s="98"/>
    </row>
    <row r="64" ht="16.5" customHeight="1" spans="1:8">
      <c r="A64" s="92">
        <v>2011706</v>
      </c>
      <c r="B64" s="93" t="s">
        <v>543</v>
      </c>
      <c r="C64" s="94">
        <v>10</v>
      </c>
      <c r="D64" s="95" t="s">
        <v>1361</v>
      </c>
      <c r="E64" s="94"/>
      <c r="F64" s="105"/>
      <c r="G64" s="97"/>
      <c r="H64" s="107"/>
    </row>
    <row r="65" ht="16.5" customHeight="1" spans="1:8">
      <c r="A65" s="92">
        <v>2011799</v>
      </c>
      <c r="B65" s="93" t="s">
        <v>545</v>
      </c>
      <c r="C65" s="94"/>
      <c r="D65" s="98"/>
      <c r="E65" s="94"/>
      <c r="F65" s="99"/>
      <c r="G65" s="97"/>
      <c r="H65" s="98"/>
    </row>
    <row r="66" ht="16.5" customHeight="1" spans="1:8">
      <c r="A66" s="92">
        <v>20124</v>
      </c>
      <c r="B66" s="87" t="s">
        <v>547</v>
      </c>
      <c r="C66" s="94">
        <f t="shared" ref="C66:H66" si="14">SUM(C67:C68)</f>
        <v>0</v>
      </c>
      <c r="D66" s="98"/>
      <c r="E66" s="88">
        <f t="shared" si="14"/>
        <v>0</v>
      </c>
      <c r="F66" s="88">
        <f t="shared" si="14"/>
        <v>0</v>
      </c>
      <c r="G66" s="90">
        <f t="shared" si="14"/>
        <v>0</v>
      </c>
      <c r="H66" s="88">
        <f t="shared" si="14"/>
        <v>0</v>
      </c>
    </row>
    <row r="67" ht="16.5" customHeight="1" spans="1:8">
      <c r="A67" s="92">
        <v>2012401</v>
      </c>
      <c r="B67" s="93" t="s">
        <v>453</v>
      </c>
      <c r="C67" s="94"/>
      <c r="D67" s="98"/>
      <c r="E67" s="94"/>
      <c r="F67" s="99"/>
      <c r="G67" s="97"/>
      <c r="H67" s="98"/>
    </row>
    <row r="68" ht="16.5" customHeight="1" spans="1:8">
      <c r="A68" s="92">
        <v>2012404</v>
      </c>
      <c r="B68" s="93" t="s">
        <v>549</v>
      </c>
      <c r="C68" s="94"/>
      <c r="D68" s="98"/>
      <c r="E68" s="94"/>
      <c r="F68" s="99"/>
      <c r="G68" s="97"/>
      <c r="H68" s="98"/>
    </row>
    <row r="69" s="37" customFormat="1" ht="16.5" customHeight="1" spans="1:8">
      <c r="A69" s="86">
        <v>20126</v>
      </c>
      <c r="B69" s="87" t="s">
        <v>550</v>
      </c>
      <c r="C69" s="88">
        <f t="shared" ref="C69:H69" si="15">SUM(C70:C72)</f>
        <v>2.5</v>
      </c>
      <c r="D69" s="89"/>
      <c r="E69" s="88">
        <f t="shared" si="15"/>
        <v>2.5</v>
      </c>
      <c r="F69" s="88">
        <f t="shared" si="15"/>
        <v>0</v>
      </c>
      <c r="G69" s="90">
        <f t="shared" si="15"/>
        <v>9</v>
      </c>
      <c r="H69" s="88">
        <f t="shared" si="15"/>
        <v>0</v>
      </c>
    </row>
    <row r="70" ht="12.75" customHeight="1" spans="1:8">
      <c r="A70" s="92">
        <v>2012601</v>
      </c>
      <c r="B70" s="93" t="s">
        <v>453</v>
      </c>
      <c r="C70" s="94"/>
      <c r="D70" s="98"/>
      <c r="E70" s="94"/>
      <c r="F70" s="99"/>
      <c r="G70" s="97"/>
      <c r="H70" s="98"/>
    </row>
    <row r="71" ht="31.5" customHeight="1" spans="1:8">
      <c r="A71" s="92">
        <v>2012604</v>
      </c>
      <c r="B71" s="93" t="s">
        <v>553</v>
      </c>
      <c r="C71" s="94">
        <v>2.5</v>
      </c>
      <c r="D71" s="95" t="s">
        <v>1362</v>
      </c>
      <c r="E71" s="94">
        <v>2.5</v>
      </c>
      <c r="F71" s="96" t="s">
        <v>1362</v>
      </c>
      <c r="G71" s="97">
        <v>4</v>
      </c>
      <c r="H71" s="95" t="s">
        <v>1363</v>
      </c>
    </row>
    <row r="72" ht="22.5" customHeight="1" spans="1:8">
      <c r="A72" s="92">
        <v>2012699</v>
      </c>
      <c r="B72" s="93" t="s">
        <v>555</v>
      </c>
      <c r="C72" s="94"/>
      <c r="D72" s="98"/>
      <c r="E72" s="94"/>
      <c r="F72" s="99"/>
      <c r="G72" s="97">
        <v>5</v>
      </c>
      <c r="H72" s="98" t="s">
        <v>1364</v>
      </c>
    </row>
    <row r="73" s="37" customFormat="1" ht="18.75" customHeight="1" spans="1:8">
      <c r="A73" s="86">
        <v>20128</v>
      </c>
      <c r="B73" s="87" t="s">
        <v>556</v>
      </c>
      <c r="C73" s="88">
        <f t="shared" ref="C73:H73" si="16">SUM(C74)</f>
        <v>0</v>
      </c>
      <c r="D73" s="89"/>
      <c r="E73" s="88">
        <f t="shared" si="16"/>
        <v>2</v>
      </c>
      <c r="F73" s="88">
        <f t="shared" si="16"/>
        <v>0</v>
      </c>
      <c r="G73" s="90">
        <f t="shared" si="16"/>
        <v>2</v>
      </c>
      <c r="H73" s="88">
        <f t="shared" si="16"/>
        <v>0</v>
      </c>
    </row>
    <row r="74" ht="18" customHeight="1" spans="1:8">
      <c r="A74" s="92">
        <v>2012801</v>
      </c>
      <c r="B74" s="93" t="s">
        <v>453</v>
      </c>
      <c r="C74" s="94"/>
      <c r="D74" s="98"/>
      <c r="E74" s="94">
        <v>2</v>
      </c>
      <c r="F74" s="96" t="s">
        <v>1365</v>
      </c>
      <c r="G74" s="97">
        <v>2</v>
      </c>
      <c r="H74" s="101" t="s">
        <v>1365</v>
      </c>
    </row>
    <row r="75" s="37" customFormat="1" ht="18.75" customHeight="1" spans="1:8">
      <c r="A75" s="86">
        <v>20129</v>
      </c>
      <c r="B75" s="87" t="s">
        <v>559</v>
      </c>
      <c r="C75" s="88">
        <f t="shared" ref="C75:H75" si="17">SUM(C76:C77)</f>
        <v>90.46</v>
      </c>
      <c r="D75" s="89"/>
      <c r="E75" s="88">
        <f t="shared" si="17"/>
        <v>95.32</v>
      </c>
      <c r="F75" s="88">
        <f t="shared" si="17"/>
        <v>0</v>
      </c>
      <c r="G75" s="90">
        <f t="shared" si="17"/>
        <v>129.9</v>
      </c>
      <c r="H75" s="88">
        <f t="shared" si="17"/>
        <v>0</v>
      </c>
    </row>
    <row r="76" ht="80.25" customHeight="1" spans="1:8">
      <c r="A76" s="92">
        <v>2012901</v>
      </c>
      <c r="B76" s="93" t="s">
        <v>453</v>
      </c>
      <c r="C76" s="94">
        <v>90.46</v>
      </c>
      <c r="D76" s="95" t="s">
        <v>1366</v>
      </c>
      <c r="E76" s="94">
        <v>95.32</v>
      </c>
      <c r="F76" s="96" t="s">
        <v>1367</v>
      </c>
      <c r="G76" s="97">
        <v>129.9</v>
      </c>
      <c r="H76" s="101" t="s">
        <v>1368</v>
      </c>
    </row>
    <row r="77" ht="15" customHeight="1" spans="1:8">
      <c r="A77" s="92">
        <v>2012999</v>
      </c>
      <c r="B77" s="93" t="s">
        <v>562</v>
      </c>
      <c r="C77" s="94"/>
      <c r="D77" s="98"/>
      <c r="E77" s="94"/>
      <c r="F77" s="99"/>
      <c r="G77" s="97"/>
      <c r="H77" s="98"/>
    </row>
    <row r="78" s="37" customFormat="1" ht="17.25" customHeight="1" spans="1:8">
      <c r="A78" s="86">
        <v>20131</v>
      </c>
      <c r="B78" s="87" t="s">
        <v>564</v>
      </c>
      <c r="C78" s="88">
        <f t="shared" ref="C78:H78" si="18">SUM(C79:C81)</f>
        <v>78.7</v>
      </c>
      <c r="D78" s="89"/>
      <c r="E78" s="88">
        <f t="shared" si="18"/>
        <v>170.43</v>
      </c>
      <c r="F78" s="88">
        <f t="shared" si="18"/>
        <v>0</v>
      </c>
      <c r="G78" s="90">
        <f t="shared" si="18"/>
        <v>292.38</v>
      </c>
      <c r="H78" s="88">
        <f t="shared" si="18"/>
        <v>0</v>
      </c>
    </row>
    <row r="79" ht="155.25" customHeight="1" spans="1:8">
      <c r="A79" s="92">
        <v>2013101</v>
      </c>
      <c r="B79" s="93" t="s">
        <v>453</v>
      </c>
      <c r="C79" s="94">
        <v>27.5</v>
      </c>
      <c r="D79" s="95" t="s">
        <v>1369</v>
      </c>
      <c r="E79" s="94">
        <v>112.43</v>
      </c>
      <c r="F79" s="96" t="s">
        <v>1370</v>
      </c>
      <c r="G79" s="97">
        <v>160.4</v>
      </c>
      <c r="H79" s="95" t="s">
        <v>1371</v>
      </c>
    </row>
    <row r="80" ht="100.5" customHeight="1" spans="1:8">
      <c r="A80" s="92">
        <v>2013105</v>
      </c>
      <c r="B80" s="93" t="s">
        <v>567</v>
      </c>
      <c r="C80" s="94">
        <v>51.2</v>
      </c>
      <c r="D80" s="95" t="s">
        <v>1372</v>
      </c>
      <c r="E80" s="94">
        <v>58</v>
      </c>
      <c r="F80" s="96" t="s">
        <v>1373</v>
      </c>
      <c r="G80" s="97">
        <v>131.98</v>
      </c>
      <c r="H80" s="101" t="s">
        <v>1374</v>
      </c>
    </row>
    <row r="81" ht="12.75" customHeight="1" spans="1:8">
      <c r="A81" s="92">
        <v>2013199</v>
      </c>
      <c r="B81" s="93" t="s">
        <v>569</v>
      </c>
      <c r="C81" s="94"/>
      <c r="D81" s="98"/>
      <c r="E81" s="94"/>
      <c r="F81" s="99"/>
      <c r="G81" s="97"/>
      <c r="H81" s="98"/>
    </row>
    <row r="82" s="37" customFormat="1" ht="12.75" customHeight="1" spans="1:8">
      <c r="A82" s="86">
        <v>20132</v>
      </c>
      <c r="B82" s="87" t="s">
        <v>571</v>
      </c>
      <c r="C82" s="88">
        <f t="shared" ref="C82:H82" si="19">SUM(C83:C84)</f>
        <v>104.1</v>
      </c>
      <c r="D82" s="89"/>
      <c r="E82" s="88">
        <f t="shared" si="19"/>
        <v>192.4</v>
      </c>
      <c r="F82" s="88">
        <f t="shared" si="19"/>
        <v>0</v>
      </c>
      <c r="G82" s="90">
        <f t="shared" si="19"/>
        <v>96.16</v>
      </c>
      <c r="H82" s="88">
        <f t="shared" si="19"/>
        <v>0</v>
      </c>
    </row>
    <row r="83" ht="132.75" customHeight="1" spans="1:8">
      <c r="A83" s="92">
        <v>2013201</v>
      </c>
      <c r="B83" s="93" t="s">
        <v>453</v>
      </c>
      <c r="C83" s="94">
        <v>104.1</v>
      </c>
      <c r="D83" s="95" t="s">
        <v>1375</v>
      </c>
      <c r="E83" s="94">
        <v>192.4</v>
      </c>
      <c r="F83" s="96" t="s">
        <v>1376</v>
      </c>
      <c r="G83" s="97">
        <v>96.16</v>
      </c>
      <c r="H83" s="101" t="s">
        <v>1377</v>
      </c>
    </row>
    <row r="84" ht="12.75" customHeight="1" spans="1:8">
      <c r="A84" s="92">
        <v>2013299</v>
      </c>
      <c r="B84" s="93" t="s">
        <v>574</v>
      </c>
      <c r="C84" s="94"/>
      <c r="D84" s="98"/>
      <c r="E84" s="94"/>
      <c r="F84" s="108"/>
      <c r="G84" s="97"/>
      <c r="H84" s="109"/>
    </row>
    <row r="85" s="37" customFormat="1" ht="12.75" customHeight="1" spans="1:8">
      <c r="A85" s="86">
        <v>20133</v>
      </c>
      <c r="B85" s="87" t="s">
        <v>576</v>
      </c>
      <c r="C85" s="88">
        <f t="shared" ref="C85:H85" si="20">SUM(C86:C87)</f>
        <v>99.5</v>
      </c>
      <c r="D85" s="89"/>
      <c r="E85" s="88">
        <f t="shared" si="20"/>
        <v>181.38</v>
      </c>
      <c r="F85" s="88">
        <f t="shared" si="20"/>
        <v>0</v>
      </c>
      <c r="G85" s="90">
        <f t="shared" si="20"/>
        <v>162.38</v>
      </c>
      <c r="H85" s="88">
        <f t="shared" si="20"/>
        <v>0</v>
      </c>
    </row>
    <row r="86" ht="176" customHeight="1" spans="1:8">
      <c r="A86" s="92">
        <v>2013301</v>
      </c>
      <c r="B86" s="93" t="s">
        <v>453</v>
      </c>
      <c r="C86" s="94">
        <v>99.5</v>
      </c>
      <c r="D86" s="95" t="s">
        <v>1378</v>
      </c>
      <c r="E86" s="94">
        <v>181.38</v>
      </c>
      <c r="F86" s="96" t="s">
        <v>1379</v>
      </c>
      <c r="G86" s="97">
        <v>162.38</v>
      </c>
      <c r="H86" s="100" t="s">
        <v>1380</v>
      </c>
    </row>
    <row r="87" ht="15.75" customHeight="1" spans="1:8">
      <c r="A87" s="92">
        <v>2013399</v>
      </c>
      <c r="B87" s="93" t="s">
        <v>579</v>
      </c>
      <c r="C87" s="94"/>
      <c r="D87" s="98"/>
      <c r="E87" s="94"/>
      <c r="F87" s="99"/>
      <c r="G87" s="97"/>
      <c r="H87" s="98"/>
    </row>
    <row r="88" s="37" customFormat="1" ht="12.75" customHeight="1" spans="1:8">
      <c r="A88" s="86">
        <v>20134</v>
      </c>
      <c r="B88" s="87" t="s">
        <v>581</v>
      </c>
      <c r="C88" s="88">
        <f t="shared" ref="C88:H88" si="21">SUM(C89:C90)</f>
        <v>6</v>
      </c>
      <c r="D88" s="89"/>
      <c r="E88" s="88">
        <f t="shared" si="21"/>
        <v>6</v>
      </c>
      <c r="F88" s="88">
        <f t="shared" si="21"/>
        <v>0</v>
      </c>
      <c r="G88" s="90">
        <f t="shared" si="21"/>
        <v>8</v>
      </c>
      <c r="H88" s="88">
        <f t="shared" si="21"/>
        <v>0</v>
      </c>
    </row>
    <row r="89" ht="28.5" customHeight="1" spans="1:8">
      <c r="A89" s="92">
        <v>2013401</v>
      </c>
      <c r="B89" s="93" t="s">
        <v>453</v>
      </c>
      <c r="C89" s="94">
        <v>6</v>
      </c>
      <c r="D89" s="95" t="s">
        <v>1381</v>
      </c>
      <c r="E89" s="94">
        <v>6</v>
      </c>
      <c r="F89" s="96" t="s">
        <v>1382</v>
      </c>
      <c r="G89" s="97">
        <v>8</v>
      </c>
      <c r="H89" s="95" t="s">
        <v>1383</v>
      </c>
    </row>
    <row r="90" ht="22.5" customHeight="1" spans="1:8">
      <c r="A90" s="92">
        <v>2013499</v>
      </c>
      <c r="B90" s="93" t="s">
        <v>584</v>
      </c>
      <c r="C90" s="94"/>
      <c r="D90" s="98"/>
      <c r="E90" s="94"/>
      <c r="F90" s="99"/>
      <c r="G90" s="97"/>
      <c r="H90" s="98"/>
    </row>
    <row r="91" s="37" customFormat="1" ht="93.75" customHeight="1" spans="1:8">
      <c r="A91" s="86">
        <v>2019999</v>
      </c>
      <c r="B91" s="87" t="s">
        <v>586</v>
      </c>
      <c r="C91" s="88">
        <v>54.75</v>
      </c>
      <c r="D91" s="110" t="s">
        <v>1384</v>
      </c>
      <c r="E91" s="88"/>
      <c r="F91" s="111"/>
      <c r="G91" s="112">
        <v>109.49</v>
      </c>
      <c r="H91" s="113" t="s">
        <v>1385</v>
      </c>
    </row>
    <row r="92" s="37" customFormat="1" ht="12.75" customHeight="1" spans="1:8">
      <c r="A92" s="86">
        <v>203</v>
      </c>
      <c r="B92" s="87" t="s">
        <v>588</v>
      </c>
      <c r="C92" s="88">
        <f t="shared" ref="C92:H92" si="22">C93</f>
        <v>108.61</v>
      </c>
      <c r="D92" s="89"/>
      <c r="E92" s="88">
        <f t="shared" si="22"/>
        <v>121.41</v>
      </c>
      <c r="F92" s="88">
        <f t="shared" si="22"/>
        <v>0</v>
      </c>
      <c r="G92" s="90">
        <f t="shared" si="22"/>
        <v>0</v>
      </c>
      <c r="H92" s="88">
        <f t="shared" si="22"/>
        <v>0</v>
      </c>
    </row>
    <row r="93" s="37" customFormat="1" ht="12.75" customHeight="1" spans="1:8">
      <c r="A93" s="86">
        <v>20306</v>
      </c>
      <c r="B93" s="87" t="s">
        <v>590</v>
      </c>
      <c r="C93" s="88">
        <f t="shared" ref="C93:H93" si="23">SUM(C94:C98)</f>
        <v>108.61</v>
      </c>
      <c r="D93" s="89"/>
      <c r="E93" s="88">
        <f t="shared" si="23"/>
        <v>121.41</v>
      </c>
      <c r="F93" s="88">
        <f t="shared" si="23"/>
        <v>0</v>
      </c>
      <c r="G93" s="90">
        <f t="shared" si="23"/>
        <v>0</v>
      </c>
      <c r="H93" s="88">
        <f t="shared" si="23"/>
        <v>0</v>
      </c>
    </row>
    <row r="94" ht="48" customHeight="1" spans="1:8">
      <c r="A94" s="92">
        <v>2030601</v>
      </c>
      <c r="B94" s="93" t="s">
        <v>592</v>
      </c>
      <c r="C94" s="94">
        <v>48</v>
      </c>
      <c r="D94" s="95" t="s">
        <v>1386</v>
      </c>
      <c r="E94" s="94">
        <v>48</v>
      </c>
      <c r="F94" s="96" t="s">
        <v>1387</v>
      </c>
      <c r="G94" s="97"/>
      <c r="H94" s="95"/>
    </row>
    <row r="95" ht="24.75" customHeight="1" spans="1:8">
      <c r="A95" s="92">
        <v>2030603</v>
      </c>
      <c r="B95" s="93" t="s">
        <v>594</v>
      </c>
      <c r="C95" s="94">
        <v>1</v>
      </c>
      <c r="D95" s="95" t="s">
        <v>1388</v>
      </c>
      <c r="E95" s="94">
        <v>13.45</v>
      </c>
      <c r="F95" s="96" t="s">
        <v>1389</v>
      </c>
      <c r="G95" s="97"/>
      <c r="H95" s="95"/>
    </row>
    <row r="96" ht="23.25" customHeight="1" spans="1:8">
      <c r="A96" s="92">
        <v>2030605</v>
      </c>
      <c r="B96" s="93" t="s">
        <v>596</v>
      </c>
      <c r="C96" s="94">
        <v>1</v>
      </c>
      <c r="D96" s="95" t="s">
        <v>1390</v>
      </c>
      <c r="E96" s="94">
        <v>1</v>
      </c>
      <c r="F96" s="96" t="s">
        <v>1390</v>
      </c>
      <c r="G96" s="97"/>
      <c r="H96" s="95"/>
    </row>
    <row r="97" ht="57.75" customHeight="1" spans="1:8">
      <c r="A97" s="92">
        <v>2030607</v>
      </c>
      <c r="B97" s="93" t="s">
        <v>598</v>
      </c>
      <c r="C97" s="94">
        <v>58.61</v>
      </c>
      <c r="D97" s="95" t="s">
        <v>1391</v>
      </c>
      <c r="E97" s="94">
        <v>58.96</v>
      </c>
      <c r="F97" s="96" t="s">
        <v>1392</v>
      </c>
      <c r="G97" s="97"/>
      <c r="H97" s="95"/>
    </row>
    <row r="98" ht="21" customHeight="1" spans="1:8">
      <c r="A98" s="92">
        <v>2030699</v>
      </c>
      <c r="B98" s="93" t="s">
        <v>600</v>
      </c>
      <c r="C98" s="94"/>
      <c r="D98" s="98"/>
      <c r="E98" s="94"/>
      <c r="F98" s="99"/>
      <c r="G98" s="97"/>
      <c r="H98" s="98"/>
    </row>
    <row r="99" s="37" customFormat="1" ht="18.75" customHeight="1" spans="1:8">
      <c r="A99" s="86">
        <v>204</v>
      </c>
      <c r="B99" s="87" t="s">
        <v>602</v>
      </c>
      <c r="C99" s="88">
        <f t="shared" ref="C99:H99" si="24">C100+C103+C119+C128+C134</f>
        <v>969.11</v>
      </c>
      <c r="D99" s="89"/>
      <c r="E99" s="88">
        <f t="shared" si="24"/>
        <v>1230.33</v>
      </c>
      <c r="F99" s="88">
        <f t="shared" si="24"/>
        <v>0</v>
      </c>
      <c r="G99" s="90">
        <f t="shared" si="24"/>
        <v>2276.87</v>
      </c>
      <c r="H99" s="88">
        <f t="shared" si="24"/>
        <v>0</v>
      </c>
    </row>
    <row r="100" s="37" customFormat="1" ht="18.75" customHeight="1" spans="1:8">
      <c r="A100" s="86">
        <v>20401</v>
      </c>
      <c r="B100" s="87" t="s">
        <v>604</v>
      </c>
      <c r="C100" s="88">
        <f t="shared" ref="C100:H100" si="25">SUM(C101:C102)</f>
        <v>417</v>
      </c>
      <c r="D100" s="89"/>
      <c r="E100" s="88">
        <f t="shared" si="25"/>
        <v>422.58</v>
      </c>
      <c r="F100" s="88">
        <f t="shared" si="25"/>
        <v>0</v>
      </c>
      <c r="G100" s="90">
        <f t="shared" si="25"/>
        <v>571.08</v>
      </c>
      <c r="H100" s="88">
        <f t="shared" si="25"/>
        <v>0</v>
      </c>
    </row>
    <row r="101" ht="48.75" customHeight="1" spans="1:8">
      <c r="A101" s="92">
        <v>2040101</v>
      </c>
      <c r="B101" s="93" t="s">
        <v>606</v>
      </c>
      <c r="C101" s="94">
        <v>25</v>
      </c>
      <c r="D101" s="95" t="s">
        <v>1393</v>
      </c>
      <c r="E101" s="94">
        <v>15</v>
      </c>
      <c r="F101" s="96" t="s">
        <v>1394</v>
      </c>
      <c r="G101" s="97">
        <v>22.08</v>
      </c>
      <c r="H101" s="95" t="s">
        <v>1395</v>
      </c>
    </row>
    <row r="102" ht="118.5" customHeight="1" spans="1:8">
      <c r="A102" s="92">
        <v>2040103</v>
      </c>
      <c r="B102" s="93" t="s">
        <v>608</v>
      </c>
      <c r="C102" s="94">
        <v>392</v>
      </c>
      <c r="D102" s="95" t="s">
        <v>1396</v>
      </c>
      <c r="E102" s="94">
        <v>407.58</v>
      </c>
      <c r="F102" s="96" t="s">
        <v>1397</v>
      </c>
      <c r="G102" s="97">
        <v>549</v>
      </c>
      <c r="H102" s="95" t="s">
        <v>1398</v>
      </c>
    </row>
    <row r="103" s="37" customFormat="1" ht="18" customHeight="1" spans="1:8">
      <c r="A103" s="86">
        <v>20402</v>
      </c>
      <c r="B103" s="87" t="s">
        <v>610</v>
      </c>
      <c r="C103" s="88">
        <f t="shared" ref="C103:H103" si="26">SUM(C104:C118)</f>
        <v>449.21</v>
      </c>
      <c r="D103" s="89"/>
      <c r="E103" s="88">
        <f t="shared" si="26"/>
        <v>691.05</v>
      </c>
      <c r="F103" s="88">
        <f t="shared" si="26"/>
        <v>0</v>
      </c>
      <c r="G103" s="90">
        <f t="shared" si="26"/>
        <v>1068.09</v>
      </c>
      <c r="H103" s="88">
        <f t="shared" si="26"/>
        <v>0</v>
      </c>
    </row>
    <row r="104" ht="103.5" customHeight="1" spans="1:8">
      <c r="A104" s="92">
        <v>2040201</v>
      </c>
      <c r="B104" s="93" t="s">
        <v>453</v>
      </c>
      <c r="C104" s="94">
        <v>182.59</v>
      </c>
      <c r="D104" s="95" t="s">
        <v>1399</v>
      </c>
      <c r="E104" s="94">
        <v>298.88</v>
      </c>
      <c r="F104" s="96" t="s">
        <v>1400</v>
      </c>
      <c r="G104" s="97">
        <v>405.43</v>
      </c>
      <c r="H104" s="95" t="s">
        <v>1401</v>
      </c>
    </row>
    <row r="105" ht="105" customHeight="1" spans="1:8">
      <c r="A105" s="92">
        <v>2040204</v>
      </c>
      <c r="B105" s="93" t="s">
        <v>613</v>
      </c>
      <c r="C105" s="94">
        <v>130.99</v>
      </c>
      <c r="D105" s="95" t="s">
        <v>1402</v>
      </c>
      <c r="E105" s="94">
        <v>162.43</v>
      </c>
      <c r="F105" s="96" t="s">
        <v>1403</v>
      </c>
      <c r="G105" s="97">
        <v>248.68</v>
      </c>
      <c r="H105" s="100" t="s">
        <v>1404</v>
      </c>
    </row>
    <row r="106" ht="21.75" customHeight="1" spans="1:8">
      <c r="A106" s="92">
        <v>2040205</v>
      </c>
      <c r="B106" s="93" t="s">
        <v>615</v>
      </c>
      <c r="C106" s="94"/>
      <c r="D106" s="95"/>
      <c r="E106" s="94"/>
      <c r="F106" s="96"/>
      <c r="G106" s="97"/>
      <c r="H106" s="95"/>
    </row>
    <row r="107" ht="17.25" customHeight="1" spans="1:8">
      <c r="A107" s="92">
        <v>2040206</v>
      </c>
      <c r="B107" s="93" t="s">
        <v>617</v>
      </c>
      <c r="C107" s="94"/>
      <c r="D107" s="98"/>
      <c r="E107" s="94"/>
      <c r="F107" s="99"/>
      <c r="G107" s="97"/>
      <c r="H107" s="98"/>
    </row>
    <row r="108" ht="17.25" customHeight="1" spans="1:8">
      <c r="A108" s="92">
        <v>2040207</v>
      </c>
      <c r="B108" s="93" t="s">
        <v>619</v>
      </c>
      <c r="C108" s="94"/>
      <c r="D108" s="98"/>
      <c r="E108" s="94"/>
      <c r="F108" s="99"/>
      <c r="G108" s="97"/>
      <c r="H108" s="98"/>
    </row>
    <row r="109" ht="17.25" customHeight="1" spans="1:8">
      <c r="A109" s="92">
        <v>2040210</v>
      </c>
      <c r="B109" s="93" t="s">
        <v>623</v>
      </c>
      <c r="C109" s="94"/>
      <c r="D109" s="98"/>
      <c r="E109" s="94"/>
      <c r="F109" s="99"/>
      <c r="G109" s="97"/>
      <c r="H109" s="98"/>
    </row>
    <row r="110" ht="17.25" customHeight="1" spans="1:8">
      <c r="A110" s="92">
        <v>2040211</v>
      </c>
      <c r="B110" s="93" t="s">
        <v>625</v>
      </c>
      <c r="C110" s="94"/>
      <c r="D110" s="98"/>
      <c r="E110" s="94"/>
      <c r="F110" s="99"/>
      <c r="G110" s="97"/>
      <c r="H110" s="98"/>
    </row>
    <row r="111" ht="40.5" customHeight="1" spans="1:8">
      <c r="A111" s="92">
        <v>2040212</v>
      </c>
      <c r="B111" s="93" t="s">
        <v>626</v>
      </c>
      <c r="C111" s="94"/>
      <c r="D111" s="98"/>
      <c r="E111" s="94">
        <v>50</v>
      </c>
      <c r="F111" s="96" t="s">
        <v>1405</v>
      </c>
      <c r="G111" s="97">
        <v>189.04</v>
      </c>
      <c r="H111" s="100" t="s">
        <v>1406</v>
      </c>
    </row>
    <row r="112" ht="17.25" customHeight="1" spans="1:8">
      <c r="A112" s="92">
        <v>2040213</v>
      </c>
      <c r="B112" s="93" t="s">
        <v>627</v>
      </c>
      <c r="C112" s="94"/>
      <c r="D112" s="98"/>
      <c r="E112" s="94"/>
      <c r="F112" s="99"/>
      <c r="G112" s="97"/>
      <c r="H112" s="98"/>
    </row>
    <row r="113" ht="21.75" customHeight="1" spans="1:8">
      <c r="A113" s="92">
        <v>2040215</v>
      </c>
      <c r="B113" s="93" t="s">
        <v>630</v>
      </c>
      <c r="C113" s="94"/>
      <c r="D113" s="98"/>
      <c r="E113" s="94"/>
      <c r="F113" s="99"/>
      <c r="G113" s="97"/>
      <c r="H113" s="98"/>
    </row>
    <row r="114" ht="23.25" customHeight="1" spans="1:8">
      <c r="A114" s="92">
        <v>2040216</v>
      </c>
      <c r="B114" s="93" t="s">
        <v>631</v>
      </c>
      <c r="C114" s="94"/>
      <c r="D114" s="98"/>
      <c r="E114" s="94">
        <v>30</v>
      </c>
      <c r="F114" s="96" t="s">
        <v>1407</v>
      </c>
      <c r="G114" s="97">
        <v>10</v>
      </c>
      <c r="H114" s="100" t="s">
        <v>1408</v>
      </c>
    </row>
    <row r="115" ht="67.5" customHeight="1" spans="1:8">
      <c r="A115" s="92">
        <v>2040217</v>
      </c>
      <c r="B115" s="93" t="s">
        <v>632</v>
      </c>
      <c r="C115" s="94">
        <v>135.63</v>
      </c>
      <c r="D115" s="95" t="s">
        <v>1409</v>
      </c>
      <c r="E115" s="94">
        <v>149.74</v>
      </c>
      <c r="F115" s="96" t="s">
        <v>1410</v>
      </c>
      <c r="G115" s="97">
        <v>189.94</v>
      </c>
      <c r="H115" s="95" t="s">
        <v>1411</v>
      </c>
    </row>
    <row r="116" ht="12.75" customHeight="1" spans="1:8">
      <c r="A116" s="92">
        <v>2040218</v>
      </c>
      <c r="B116" s="93" t="s">
        <v>633</v>
      </c>
      <c r="C116" s="94"/>
      <c r="D116" s="98"/>
      <c r="E116" s="94"/>
      <c r="F116" s="99"/>
      <c r="G116" s="97"/>
      <c r="H116" s="98"/>
    </row>
    <row r="117" ht="30" customHeight="1" spans="1:8">
      <c r="A117" s="92">
        <v>2040219</v>
      </c>
      <c r="B117" s="93" t="s">
        <v>504</v>
      </c>
      <c r="C117" s="94"/>
      <c r="D117" s="98"/>
      <c r="E117" s="94"/>
      <c r="F117" s="99"/>
      <c r="G117" s="97">
        <v>20</v>
      </c>
      <c r="H117" s="100" t="s">
        <v>1412</v>
      </c>
    </row>
    <row r="118" ht="18" customHeight="1" spans="1:8">
      <c r="A118" s="92">
        <v>2040299</v>
      </c>
      <c r="B118" s="93" t="s">
        <v>634</v>
      </c>
      <c r="C118" s="94"/>
      <c r="D118" s="98"/>
      <c r="E118" s="94"/>
      <c r="F118" s="99"/>
      <c r="G118" s="97">
        <v>5</v>
      </c>
      <c r="H118" s="101" t="s">
        <v>1413</v>
      </c>
    </row>
    <row r="119" s="37" customFormat="1" spans="1:8">
      <c r="A119" s="86">
        <v>20404</v>
      </c>
      <c r="B119" s="87" t="s">
        <v>635</v>
      </c>
      <c r="C119" s="88">
        <f t="shared" ref="C119:H119" si="27">SUM(C120:C127)</f>
        <v>0</v>
      </c>
      <c r="D119" s="89"/>
      <c r="E119" s="88">
        <f t="shared" si="27"/>
        <v>10</v>
      </c>
      <c r="F119" s="88">
        <f t="shared" si="27"/>
        <v>0</v>
      </c>
      <c r="G119" s="90">
        <f t="shared" si="27"/>
        <v>370</v>
      </c>
      <c r="H119" s="88">
        <f t="shared" si="27"/>
        <v>0</v>
      </c>
    </row>
    <row r="120" ht="15.75" customHeight="1" spans="1:8">
      <c r="A120" s="92">
        <v>2040401</v>
      </c>
      <c r="B120" s="93" t="s">
        <v>453</v>
      </c>
      <c r="C120" s="94"/>
      <c r="D120" s="98"/>
      <c r="E120" s="94"/>
      <c r="F120" s="105"/>
      <c r="G120" s="97"/>
      <c r="H120" s="107"/>
    </row>
    <row r="121" ht="24" spans="1:8">
      <c r="A121" s="92">
        <v>2040404</v>
      </c>
      <c r="B121" s="93" t="s">
        <v>636</v>
      </c>
      <c r="C121" s="94"/>
      <c r="D121" s="98"/>
      <c r="E121" s="94"/>
      <c r="F121" s="99"/>
      <c r="G121" s="97">
        <v>20</v>
      </c>
      <c r="H121" s="100" t="s">
        <v>1414</v>
      </c>
    </row>
    <row r="122" spans="1:8">
      <c r="A122" s="92">
        <v>2040405</v>
      </c>
      <c r="B122" s="93" t="s">
        <v>637</v>
      </c>
      <c r="C122" s="94"/>
      <c r="D122" s="98"/>
      <c r="E122" s="94"/>
      <c r="F122" s="99"/>
      <c r="G122" s="97"/>
      <c r="H122" s="98"/>
    </row>
    <row r="123" spans="1:8">
      <c r="A123" s="92">
        <v>2040406</v>
      </c>
      <c r="B123" s="93" t="s">
        <v>638</v>
      </c>
      <c r="C123" s="94"/>
      <c r="D123" s="98"/>
      <c r="E123" s="94"/>
      <c r="F123" s="99"/>
      <c r="G123" s="97"/>
      <c r="H123" s="98"/>
    </row>
    <row r="124" spans="1:8">
      <c r="A124" s="92">
        <v>2040407</v>
      </c>
      <c r="B124" s="93" t="s">
        <v>639</v>
      </c>
      <c r="C124" s="94"/>
      <c r="D124" s="98"/>
      <c r="E124" s="94"/>
      <c r="F124" s="99"/>
      <c r="G124" s="97"/>
      <c r="H124" s="98"/>
    </row>
    <row r="125" spans="1:8">
      <c r="A125" s="92">
        <v>2040408</v>
      </c>
      <c r="B125" s="93" t="s">
        <v>640</v>
      </c>
      <c r="C125" s="94"/>
      <c r="D125" s="98"/>
      <c r="E125" s="94"/>
      <c r="F125" s="99"/>
      <c r="G125" s="97"/>
      <c r="H125" s="98"/>
    </row>
    <row r="126" spans="1:8">
      <c r="A126" s="92">
        <v>2040409</v>
      </c>
      <c r="B126" s="93" t="s">
        <v>641</v>
      </c>
      <c r="C126" s="94"/>
      <c r="D126" s="98"/>
      <c r="E126" s="94"/>
      <c r="F126" s="99"/>
      <c r="G126" s="97">
        <v>350</v>
      </c>
      <c r="H126" s="101" t="s">
        <v>1415</v>
      </c>
    </row>
    <row r="127" ht="18.75" customHeight="1" spans="1:8">
      <c r="A127" s="92">
        <v>2040499</v>
      </c>
      <c r="B127" s="93" t="s">
        <v>642</v>
      </c>
      <c r="C127" s="94"/>
      <c r="D127" s="98"/>
      <c r="E127" s="94">
        <v>10</v>
      </c>
      <c r="F127" s="105" t="s">
        <v>1416</v>
      </c>
      <c r="G127" s="97"/>
      <c r="H127" s="107"/>
    </row>
    <row r="128" s="37" customFormat="1" customHeight="1" spans="1:8">
      <c r="A128" s="86">
        <v>20405</v>
      </c>
      <c r="B128" s="87" t="s">
        <v>643</v>
      </c>
      <c r="C128" s="88">
        <f t="shared" ref="C128:H128" si="28">SUM(C129:C133)</f>
        <v>79.9</v>
      </c>
      <c r="D128" s="89"/>
      <c r="E128" s="88">
        <f t="shared" si="28"/>
        <v>74.7</v>
      </c>
      <c r="F128" s="88">
        <f t="shared" si="28"/>
        <v>0</v>
      </c>
      <c r="G128" s="90">
        <f t="shared" si="28"/>
        <v>209.7</v>
      </c>
      <c r="H128" s="88">
        <f t="shared" si="28"/>
        <v>0</v>
      </c>
    </row>
    <row r="129" ht="12.75" customHeight="1" spans="1:8">
      <c r="A129" s="92">
        <v>2040501</v>
      </c>
      <c r="B129" s="93" t="s">
        <v>453</v>
      </c>
      <c r="C129" s="94"/>
      <c r="D129" s="98"/>
      <c r="E129" s="94"/>
      <c r="F129" s="99"/>
      <c r="G129" s="97"/>
      <c r="H129" s="98"/>
    </row>
    <row r="130" ht="57" customHeight="1" spans="1:8">
      <c r="A130" s="92">
        <v>2040504</v>
      </c>
      <c r="B130" s="93" t="s">
        <v>644</v>
      </c>
      <c r="C130" s="94">
        <v>79.9</v>
      </c>
      <c r="D130" s="95" t="s">
        <v>1417</v>
      </c>
      <c r="E130" s="94">
        <v>74.7</v>
      </c>
      <c r="F130" s="96" t="s">
        <v>1418</v>
      </c>
      <c r="G130" s="97">
        <v>84.7</v>
      </c>
      <c r="H130" s="101" t="s">
        <v>1419</v>
      </c>
    </row>
    <row r="131" spans="1:8">
      <c r="A131" s="92">
        <v>2040505</v>
      </c>
      <c r="B131" s="93" t="s">
        <v>645</v>
      </c>
      <c r="C131" s="94"/>
      <c r="D131" s="98"/>
      <c r="E131" s="94"/>
      <c r="F131" s="99"/>
      <c r="G131" s="97"/>
      <c r="H131" s="98"/>
    </row>
    <row r="132" ht="17.25" customHeight="1" spans="1:8">
      <c r="A132" s="92">
        <v>2040506</v>
      </c>
      <c r="B132" s="93" t="s">
        <v>646</v>
      </c>
      <c r="C132" s="94"/>
      <c r="D132" s="98"/>
      <c r="E132" s="94"/>
      <c r="F132" s="99"/>
      <c r="G132" s="97">
        <v>125</v>
      </c>
      <c r="H132" s="101" t="s">
        <v>1420</v>
      </c>
    </row>
    <row r="133" spans="1:8">
      <c r="A133" s="92">
        <v>2040599</v>
      </c>
      <c r="B133" s="93" t="s">
        <v>647</v>
      </c>
      <c r="C133" s="94"/>
      <c r="D133" s="98"/>
      <c r="E133" s="94"/>
      <c r="F133" s="99"/>
      <c r="G133" s="97"/>
      <c r="H133" s="98"/>
    </row>
    <row r="134" s="37" customFormat="1" spans="1:8">
      <c r="A134" s="86">
        <v>20406</v>
      </c>
      <c r="B134" s="87" t="s">
        <v>648</v>
      </c>
      <c r="C134" s="88">
        <f t="shared" ref="C134:H134" si="29">SUM(C135:C140)</f>
        <v>23</v>
      </c>
      <c r="D134" s="89"/>
      <c r="E134" s="88">
        <f t="shared" si="29"/>
        <v>32</v>
      </c>
      <c r="F134" s="88">
        <f t="shared" si="29"/>
        <v>0</v>
      </c>
      <c r="G134" s="90">
        <f t="shared" si="29"/>
        <v>58</v>
      </c>
      <c r="H134" s="88">
        <f t="shared" si="29"/>
        <v>0</v>
      </c>
    </row>
    <row r="135" spans="1:8">
      <c r="A135" s="92">
        <v>2040601</v>
      </c>
      <c r="B135" s="93" t="s">
        <v>453</v>
      </c>
      <c r="C135" s="94"/>
      <c r="D135" s="98"/>
      <c r="E135" s="94"/>
      <c r="F135" s="99"/>
      <c r="G135" s="97"/>
      <c r="H135" s="98"/>
    </row>
    <row r="136" ht="21.75" customHeight="1" spans="1:8">
      <c r="A136" s="92">
        <v>2040604</v>
      </c>
      <c r="B136" s="93" t="s">
        <v>649</v>
      </c>
      <c r="C136" s="94">
        <v>9</v>
      </c>
      <c r="D136" s="95" t="s">
        <v>1421</v>
      </c>
      <c r="E136" s="94">
        <v>13</v>
      </c>
      <c r="F136" s="96" t="s">
        <v>1422</v>
      </c>
      <c r="G136" s="97">
        <v>9</v>
      </c>
      <c r="H136" s="95" t="s">
        <v>1423</v>
      </c>
    </row>
    <row r="137" ht="16.5" customHeight="1" spans="1:8">
      <c r="A137" s="92">
        <v>2040605</v>
      </c>
      <c r="B137" s="93" t="s">
        <v>650</v>
      </c>
      <c r="C137" s="94">
        <v>2</v>
      </c>
      <c r="D137" s="95" t="s">
        <v>1424</v>
      </c>
      <c r="E137" s="94">
        <v>2</v>
      </c>
      <c r="F137" s="96" t="s">
        <v>1424</v>
      </c>
      <c r="G137" s="97">
        <v>2</v>
      </c>
      <c r="H137" s="100" t="s">
        <v>1424</v>
      </c>
    </row>
    <row r="138" ht="24" customHeight="1" spans="1:8">
      <c r="A138" s="92">
        <v>2040607</v>
      </c>
      <c r="B138" s="93" t="s">
        <v>651</v>
      </c>
      <c r="C138" s="94">
        <v>1</v>
      </c>
      <c r="D138" s="95" t="s">
        <v>1425</v>
      </c>
      <c r="E138" s="94">
        <v>1</v>
      </c>
      <c r="F138" s="96" t="s">
        <v>1425</v>
      </c>
      <c r="G138" s="97">
        <v>11</v>
      </c>
      <c r="H138" s="100" t="s">
        <v>1426</v>
      </c>
    </row>
    <row r="139" ht="24" customHeight="1" spans="1:8">
      <c r="A139" s="92">
        <v>2040610</v>
      </c>
      <c r="B139" s="93" t="s">
        <v>653</v>
      </c>
      <c r="C139" s="94"/>
      <c r="D139" s="95"/>
      <c r="E139" s="94"/>
      <c r="F139" s="96"/>
      <c r="G139" s="97"/>
      <c r="H139" s="95"/>
    </row>
    <row r="140" ht="33" customHeight="1" spans="1:8">
      <c r="A140" s="92">
        <v>2040699</v>
      </c>
      <c r="B140" s="93" t="s">
        <v>655</v>
      </c>
      <c r="C140" s="94">
        <v>11</v>
      </c>
      <c r="D140" s="95" t="s">
        <v>1427</v>
      </c>
      <c r="E140" s="94">
        <v>16</v>
      </c>
      <c r="F140" s="96" t="s">
        <v>1428</v>
      </c>
      <c r="G140" s="97">
        <v>36</v>
      </c>
      <c r="H140" s="95" t="s">
        <v>1429</v>
      </c>
    </row>
    <row r="141" s="37" customFormat="1" spans="1:8">
      <c r="A141" s="86">
        <v>205</v>
      </c>
      <c r="B141" s="87" t="s">
        <v>656</v>
      </c>
      <c r="C141" s="88">
        <f t="shared" ref="C141:H141" si="30">C142+C145+C153+C156+C159+C162+C165+C170</f>
        <v>4509.52</v>
      </c>
      <c r="D141" s="89"/>
      <c r="E141" s="88">
        <f t="shared" si="30"/>
        <v>4456.7</v>
      </c>
      <c r="F141" s="88">
        <f t="shared" si="30"/>
        <v>0</v>
      </c>
      <c r="G141" s="90">
        <f t="shared" si="30"/>
        <v>10394.07</v>
      </c>
      <c r="H141" s="88">
        <f t="shared" si="30"/>
        <v>0</v>
      </c>
    </row>
    <row r="142" s="37" customFormat="1" spans="1:8">
      <c r="A142" s="86">
        <v>20501</v>
      </c>
      <c r="B142" s="87" t="s">
        <v>657</v>
      </c>
      <c r="C142" s="88">
        <f t="shared" ref="C142:H142" si="31">SUM(C143:C144)</f>
        <v>0</v>
      </c>
      <c r="D142" s="89"/>
      <c r="E142" s="88">
        <f t="shared" si="31"/>
        <v>0</v>
      </c>
      <c r="F142" s="88">
        <f t="shared" si="31"/>
        <v>0</v>
      </c>
      <c r="G142" s="90">
        <f t="shared" si="31"/>
        <v>0</v>
      </c>
      <c r="H142" s="88">
        <f t="shared" si="31"/>
        <v>0</v>
      </c>
    </row>
    <row r="143" spans="1:8">
      <c r="A143" s="92">
        <v>2050101</v>
      </c>
      <c r="B143" s="93" t="s">
        <v>453</v>
      </c>
      <c r="C143" s="94"/>
      <c r="D143" s="98"/>
      <c r="E143" s="94"/>
      <c r="F143" s="99"/>
      <c r="G143" s="97"/>
      <c r="H143" s="98"/>
    </row>
    <row r="144" spans="1:8">
      <c r="A144" s="92">
        <v>2050199</v>
      </c>
      <c r="B144" s="93" t="s">
        <v>658</v>
      </c>
      <c r="C144" s="94"/>
      <c r="D144" s="98"/>
      <c r="E144" s="94"/>
      <c r="F144" s="99"/>
      <c r="G144" s="97"/>
      <c r="H144" s="98"/>
    </row>
    <row r="145" s="37" customFormat="1" spans="1:8">
      <c r="A145" s="86">
        <v>20502</v>
      </c>
      <c r="B145" s="87" t="s">
        <v>659</v>
      </c>
      <c r="C145" s="88">
        <f t="shared" ref="C145:H145" si="32">SUM(C146:C152)</f>
        <v>2505.56</v>
      </c>
      <c r="D145" s="89"/>
      <c r="E145" s="88">
        <f t="shared" si="32"/>
        <v>3140.44</v>
      </c>
      <c r="F145" s="88">
        <f t="shared" si="32"/>
        <v>0</v>
      </c>
      <c r="G145" s="90">
        <f t="shared" si="32"/>
        <v>9222.42</v>
      </c>
      <c r="H145" s="88">
        <f t="shared" si="32"/>
        <v>0</v>
      </c>
    </row>
    <row r="146" ht="30" customHeight="1" spans="1:8">
      <c r="A146" s="92">
        <v>2050201</v>
      </c>
      <c r="B146" s="93" t="s">
        <v>660</v>
      </c>
      <c r="C146" s="94">
        <v>340</v>
      </c>
      <c r="D146" s="95" t="s">
        <v>1430</v>
      </c>
      <c r="E146" s="94">
        <v>408.7</v>
      </c>
      <c r="F146" s="96" t="s">
        <v>1431</v>
      </c>
      <c r="G146" s="97">
        <v>244.6</v>
      </c>
      <c r="H146" s="114" t="s">
        <v>1432</v>
      </c>
    </row>
    <row r="147" ht="134.25" customHeight="1" spans="1:8">
      <c r="A147" s="92">
        <v>2050202</v>
      </c>
      <c r="B147" s="93" t="s">
        <v>661</v>
      </c>
      <c r="C147" s="94">
        <v>1050.06</v>
      </c>
      <c r="D147" s="95" t="s">
        <v>1433</v>
      </c>
      <c r="E147" s="94">
        <v>1349.13</v>
      </c>
      <c r="F147" s="96" t="s">
        <v>1434</v>
      </c>
      <c r="G147" s="97">
        <v>1406.1</v>
      </c>
      <c r="H147" s="101" t="s">
        <v>1435</v>
      </c>
    </row>
    <row r="148" ht="81.75" customHeight="1" spans="1:8">
      <c r="A148" s="92">
        <v>2050203</v>
      </c>
      <c r="B148" s="93" t="s">
        <v>662</v>
      </c>
      <c r="C148" s="94"/>
      <c r="D148" s="98"/>
      <c r="E148" s="94">
        <v>38.61</v>
      </c>
      <c r="F148" s="96" t="s">
        <v>1436</v>
      </c>
      <c r="G148" s="97">
        <v>1124.76</v>
      </c>
      <c r="H148" s="101" t="s">
        <v>1437</v>
      </c>
    </row>
    <row r="149" ht="89" customHeight="1" spans="1:8">
      <c r="A149" s="92">
        <v>2050204</v>
      </c>
      <c r="B149" s="93" t="s">
        <v>663</v>
      </c>
      <c r="C149" s="94">
        <v>1034</v>
      </c>
      <c r="D149" s="95" t="s">
        <v>1438</v>
      </c>
      <c r="E149" s="94">
        <v>1222</v>
      </c>
      <c r="F149" s="96" t="s">
        <v>1439</v>
      </c>
      <c r="G149" s="97">
        <v>6331.96</v>
      </c>
      <c r="H149" s="101" t="s">
        <v>1440</v>
      </c>
    </row>
    <row r="150" ht="16.5" customHeight="1" spans="1:8">
      <c r="A150" s="92">
        <v>2050206</v>
      </c>
      <c r="B150" s="93" t="s">
        <v>664</v>
      </c>
      <c r="C150" s="94"/>
      <c r="D150" s="98"/>
      <c r="E150" s="94"/>
      <c r="F150" s="99"/>
      <c r="G150" s="97"/>
      <c r="H150" s="98"/>
    </row>
    <row r="151" ht="18.75" customHeight="1" spans="1:8">
      <c r="A151" s="92">
        <v>2050207</v>
      </c>
      <c r="B151" s="93" t="s">
        <v>665</v>
      </c>
      <c r="C151" s="94"/>
      <c r="D151" s="98"/>
      <c r="E151" s="94"/>
      <c r="F151" s="99"/>
      <c r="G151" s="97"/>
      <c r="H151" s="98"/>
    </row>
    <row r="152" ht="32.25" customHeight="1" spans="1:8">
      <c r="A152" s="92">
        <v>2050299</v>
      </c>
      <c r="B152" s="93" t="s">
        <v>666</v>
      </c>
      <c r="C152" s="94">
        <v>81.5</v>
      </c>
      <c r="D152" s="95" t="s">
        <v>1441</v>
      </c>
      <c r="E152" s="94">
        <v>122</v>
      </c>
      <c r="F152" s="96" t="s">
        <v>1442</v>
      </c>
      <c r="G152" s="97">
        <v>115</v>
      </c>
      <c r="H152" s="114" t="s">
        <v>1443</v>
      </c>
    </row>
    <row r="153" s="37" customFormat="1" ht="15" customHeight="1" spans="1:8">
      <c r="A153" s="86">
        <v>20503</v>
      </c>
      <c r="B153" s="87" t="s">
        <v>667</v>
      </c>
      <c r="C153" s="88">
        <f t="shared" ref="C153:H153" si="33">SUM(C154:C155)</f>
        <v>0</v>
      </c>
      <c r="D153" s="89"/>
      <c r="E153" s="88">
        <f t="shared" si="33"/>
        <v>76</v>
      </c>
      <c r="F153" s="88">
        <f t="shared" si="33"/>
        <v>0</v>
      </c>
      <c r="G153" s="90">
        <f t="shared" si="33"/>
        <v>92.8</v>
      </c>
      <c r="H153" s="88">
        <f t="shared" si="33"/>
        <v>0</v>
      </c>
    </row>
    <row r="154" ht="19.5" customHeight="1" spans="1:8">
      <c r="A154" s="92">
        <v>2050304</v>
      </c>
      <c r="B154" s="93" t="s">
        <v>668</v>
      </c>
      <c r="C154" s="94"/>
      <c r="D154" s="98"/>
      <c r="E154" s="94">
        <v>76</v>
      </c>
      <c r="F154" s="96" t="s">
        <v>1444</v>
      </c>
      <c r="G154" s="97">
        <v>92.8</v>
      </c>
      <c r="H154" s="114" t="s">
        <v>1445</v>
      </c>
    </row>
    <row r="155" spans="1:8">
      <c r="A155" s="92">
        <v>2050399</v>
      </c>
      <c r="B155" s="93" t="s">
        <v>669</v>
      </c>
      <c r="C155" s="94"/>
      <c r="D155" s="98"/>
      <c r="E155" s="94"/>
      <c r="F155" s="99"/>
      <c r="G155" s="97"/>
      <c r="H155" s="98"/>
    </row>
    <row r="156" s="37" customFormat="1" spans="1:8">
      <c r="A156" s="86">
        <v>20504</v>
      </c>
      <c r="B156" s="87" t="s">
        <v>670</v>
      </c>
      <c r="C156" s="88">
        <f t="shared" ref="C156:H156" si="34">SUM(C157:C158)</f>
        <v>0</v>
      </c>
      <c r="D156" s="89"/>
      <c r="E156" s="88">
        <f t="shared" si="34"/>
        <v>27</v>
      </c>
      <c r="F156" s="88">
        <f t="shared" si="34"/>
        <v>0</v>
      </c>
      <c r="G156" s="90">
        <f t="shared" si="34"/>
        <v>27</v>
      </c>
      <c r="H156" s="88">
        <f t="shared" si="34"/>
        <v>0</v>
      </c>
    </row>
    <row r="157" spans="1:8">
      <c r="A157" s="92">
        <v>2050404</v>
      </c>
      <c r="B157" s="93" t="s">
        <v>671</v>
      </c>
      <c r="C157" s="94"/>
      <c r="D157" s="98"/>
      <c r="E157" s="94"/>
      <c r="F157" s="99"/>
      <c r="G157" s="97"/>
      <c r="H157" s="98"/>
    </row>
    <row r="158" ht="31.5" customHeight="1" spans="1:8">
      <c r="A158" s="92">
        <v>2050499</v>
      </c>
      <c r="B158" s="93" t="s">
        <v>672</v>
      </c>
      <c r="C158" s="94"/>
      <c r="D158" s="98"/>
      <c r="E158" s="94">
        <v>27</v>
      </c>
      <c r="F158" s="96" t="s">
        <v>1446</v>
      </c>
      <c r="G158" s="97">
        <v>27</v>
      </c>
      <c r="H158" s="115" t="s">
        <v>1447</v>
      </c>
    </row>
    <row r="159" s="37" customFormat="1" spans="1:8">
      <c r="A159" s="86">
        <v>20505</v>
      </c>
      <c r="B159" s="87" t="s">
        <v>673</v>
      </c>
      <c r="C159" s="88">
        <f t="shared" ref="C159:H159" si="35">SUM(C160:C161)</f>
        <v>0</v>
      </c>
      <c r="D159" s="89"/>
      <c r="E159" s="88">
        <f t="shared" si="35"/>
        <v>0</v>
      </c>
      <c r="F159" s="88">
        <f t="shared" si="35"/>
        <v>0</v>
      </c>
      <c r="G159" s="90">
        <f t="shared" si="35"/>
        <v>0</v>
      </c>
      <c r="H159" s="88">
        <f t="shared" si="35"/>
        <v>0</v>
      </c>
    </row>
    <row r="160" spans="1:8">
      <c r="A160" s="92">
        <v>2050501</v>
      </c>
      <c r="B160" s="93" t="s">
        <v>674</v>
      </c>
      <c r="C160" s="94"/>
      <c r="D160" s="98"/>
      <c r="E160" s="94"/>
      <c r="F160" s="99"/>
      <c r="G160" s="97"/>
      <c r="H160" s="98"/>
    </row>
    <row r="161" spans="1:8">
      <c r="A161" s="92">
        <v>2050599</v>
      </c>
      <c r="B161" s="93" t="s">
        <v>675</v>
      </c>
      <c r="C161" s="94"/>
      <c r="D161" s="98"/>
      <c r="E161" s="94"/>
      <c r="F161" s="99"/>
      <c r="G161" s="97"/>
      <c r="H161" s="98"/>
    </row>
    <row r="162" s="37" customFormat="1" spans="1:8">
      <c r="A162" s="86">
        <v>20507</v>
      </c>
      <c r="B162" s="87" t="s">
        <v>676</v>
      </c>
      <c r="C162" s="88">
        <f t="shared" ref="C162:H162" si="36">SUM(C163:C164)</f>
        <v>18.96</v>
      </c>
      <c r="D162" s="89"/>
      <c r="E162" s="88">
        <f t="shared" si="36"/>
        <v>18.81</v>
      </c>
      <c r="F162" s="88">
        <f t="shared" si="36"/>
        <v>0</v>
      </c>
      <c r="G162" s="90">
        <f t="shared" si="36"/>
        <v>23.19</v>
      </c>
      <c r="H162" s="88">
        <f t="shared" si="36"/>
        <v>0</v>
      </c>
    </row>
    <row r="163" ht="45" customHeight="1" spans="1:8">
      <c r="A163" s="92">
        <v>2050701</v>
      </c>
      <c r="B163" s="93" t="s">
        <v>677</v>
      </c>
      <c r="C163" s="94">
        <v>18.96</v>
      </c>
      <c r="D163" s="95" t="s">
        <v>1448</v>
      </c>
      <c r="E163" s="94">
        <v>18.81</v>
      </c>
      <c r="F163" s="96" t="s">
        <v>1449</v>
      </c>
      <c r="G163" s="97">
        <v>23.19</v>
      </c>
      <c r="H163" s="114" t="s">
        <v>1450</v>
      </c>
    </row>
    <row r="164" spans="1:8">
      <c r="A164" s="92">
        <v>2050799</v>
      </c>
      <c r="B164" s="93" t="s">
        <v>678</v>
      </c>
      <c r="C164" s="94"/>
      <c r="D164" s="98"/>
      <c r="E164" s="94"/>
      <c r="F164" s="99"/>
      <c r="G164" s="97"/>
      <c r="H164" s="98"/>
    </row>
    <row r="165" s="37" customFormat="1" spans="1:8">
      <c r="A165" s="86">
        <v>20508</v>
      </c>
      <c r="B165" s="87" t="s">
        <v>679</v>
      </c>
      <c r="C165" s="88">
        <f t="shared" ref="C165:H165" si="37">SUM(C166:C169)</f>
        <v>7</v>
      </c>
      <c r="D165" s="89"/>
      <c r="E165" s="88">
        <f t="shared" si="37"/>
        <v>21.45</v>
      </c>
      <c r="F165" s="88">
        <f t="shared" si="37"/>
        <v>0</v>
      </c>
      <c r="G165" s="90">
        <f t="shared" si="37"/>
        <v>20.32</v>
      </c>
      <c r="H165" s="88">
        <f t="shared" si="37"/>
        <v>0</v>
      </c>
    </row>
    <row r="166" ht="18.75" customHeight="1" spans="1:8">
      <c r="A166" s="92">
        <v>2050801</v>
      </c>
      <c r="B166" s="93" t="s">
        <v>680</v>
      </c>
      <c r="C166" s="94"/>
      <c r="D166" s="98"/>
      <c r="E166" s="94">
        <v>15</v>
      </c>
      <c r="F166" s="96" t="s">
        <v>1451</v>
      </c>
      <c r="G166" s="97">
        <v>15</v>
      </c>
      <c r="H166" s="115" t="s">
        <v>1452</v>
      </c>
    </row>
    <row r="167" ht="36" customHeight="1" spans="1:8">
      <c r="A167" s="92">
        <v>2050802</v>
      </c>
      <c r="B167" s="93" t="s">
        <v>681</v>
      </c>
      <c r="C167" s="94">
        <v>7</v>
      </c>
      <c r="D167" s="95" t="s">
        <v>1453</v>
      </c>
      <c r="E167" s="94">
        <v>6.45</v>
      </c>
      <c r="F167" s="96" t="s">
        <v>1454</v>
      </c>
      <c r="G167" s="97">
        <v>5.32</v>
      </c>
      <c r="H167" s="95" t="s">
        <v>1455</v>
      </c>
    </row>
    <row r="168" ht="15.75" customHeight="1" spans="1:8">
      <c r="A168" s="92">
        <v>2050804</v>
      </c>
      <c r="B168" s="93" t="s">
        <v>682</v>
      </c>
      <c r="C168" s="94"/>
      <c r="D168" s="95"/>
      <c r="E168" s="94"/>
      <c r="F168" s="96"/>
      <c r="G168" s="97"/>
      <c r="H168" s="95"/>
    </row>
    <row r="169" ht="17.25" customHeight="1" spans="1:8">
      <c r="A169" s="92">
        <v>2050899</v>
      </c>
      <c r="B169" s="93" t="s">
        <v>683</v>
      </c>
      <c r="C169" s="94"/>
      <c r="D169" s="95"/>
      <c r="E169" s="94"/>
      <c r="F169" s="96"/>
      <c r="G169" s="97"/>
      <c r="H169" s="116"/>
    </row>
    <row r="170" s="37" customFormat="1" ht="17.25" customHeight="1" spans="1:8">
      <c r="A170" s="86">
        <v>20509</v>
      </c>
      <c r="B170" s="87" t="s">
        <v>684</v>
      </c>
      <c r="C170" s="88">
        <f t="shared" ref="C170:H170" si="38">SUM(C171:C176)</f>
        <v>1978</v>
      </c>
      <c r="D170" s="110"/>
      <c r="E170" s="88">
        <f t="shared" si="38"/>
        <v>1173</v>
      </c>
      <c r="F170" s="88">
        <f t="shared" si="38"/>
        <v>0</v>
      </c>
      <c r="G170" s="90">
        <f t="shared" si="38"/>
        <v>1008.34</v>
      </c>
      <c r="H170" s="117">
        <f t="shared" si="38"/>
        <v>0</v>
      </c>
    </row>
    <row r="171" ht="17.25" customHeight="1" spans="1:8">
      <c r="A171" s="92">
        <v>2050901</v>
      </c>
      <c r="B171" s="93" t="s">
        <v>685</v>
      </c>
      <c r="C171" s="94"/>
      <c r="D171" s="95"/>
      <c r="E171" s="94"/>
      <c r="F171" s="96"/>
      <c r="G171" s="97"/>
      <c r="H171" s="118"/>
    </row>
    <row r="172" ht="18" customHeight="1" spans="1:8">
      <c r="A172" s="92">
        <v>2050902</v>
      </c>
      <c r="B172" s="93" t="s">
        <v>686</v>
      </c>
      <c r="C172" s="94">
        <v>555.94</v>
      </c>
      <c r="D172" s="95" t="s">
        <v>1456</v>
      </c>
      <c r="E172" s="94"/>
      <c r="F172" s="96"/>
      <c r="G172" s="97"/>
      <c r="H172" s="95"/>
    </row>
    <row r="173" ht="18" customHeight="1" spans="1:8">
      <c r="A173" s="92">
        <v>2050903</v>
      </c>
      <c r="B173" s="93" t="s">
        <v>687</v>
      </c>
      <c r="C173" s="94"/>
      <c r="D173" s="98"/>
      <c r="E173" s="94"/>
      <c r="F173" s="99"/>
      <c r="G173" s="97"/>
      <c r="H173" s="98"/>
    </row>
    <row r="174" ht="17.25" customHeight="1" spans="1:8">
      <c r="A174" s="92">
        <v>2050904</v>
      </c>
      <c r="B174" s="93" t="s">
        <v>688</v>
      </c>
      <c r="C174" s="94"/>
      <c r="D174" s="98"/>
      <c r="E174" s="94"/>
      <c r="F174" s="99"/>
      <c r="G174" s="97"/>
      <c r="H174" s="98"/>
    </row>
    <row r="175" ht="50.25" customHeight="1" spans="1:8">
      <c r="A175" s="92">
        <v>2050905</v>
      </c>
      <c r="B175" s="93" t="s">
        <v>689</v>
      </c>
      <c r="C175" s="94">
        <v>477.98</v>
      </c>
      <c r="D175" s="95" t="s">
        <v>1457</v>
      </c>
      <c r="E175" s="94">
        <v>335.8</v>
      </c>
      <c r="F175" s="96" t="s">
        <v>1458</v>
      </c>
      <c r="G175" s="97">
        <v>448.2</v>
      </c>
      <c r="H175" s="101" t="s">
        <v>1459</v>
      </c>
    </row>
    <row r="176" ht="126.75" customHeight="1" spans="1:8">
      <c r="A176" s="92">
        <v>2050999</v>
      </c>
      <c r="B176" s="93" t="s">
        <v>690</v>
      </c>
      <c r="C176" s="94">
        <v>944.08</v>
      </c>
      <c r="D176" s="95" t="s">
        <v>1460</v>
      </c>
      <c r="E176" s="94">
        <v>837.2</v>
      </c>
      <c r="F176" s="96" t="s">
        <v>1461</v>
      </c>
      <c r="G176" s="97">
        <v>560.14</v>
      </c>
      <c r="H176" s="101" t="s">
        <v>1462</v>
      </c>
    </row>
    <row r="177" ht="23.1" customHeight="1" spans="1:8">
      <c r="A177" s="86">
        <v>206</v>
      </c>
      <c r="B177" s="87" t="s">
        <v>691</v>
      </c>
      <c r="C177" s="88">
        <f t="shared" ref="C177:H177" si="39">C178+C180+C182</f>
        <v>0</v>
      </c>
      <c r="D177" s="110"/>
      <c r="E177" s="88">
        <f t="shared" si="39"/>
        <v>0</v>
      </c>
      <c r="F177" s="88">
        <f t="shared" si="39"/>
        <v>0</v>
      </c>
      <c r="G177" s="90">
        <f>G178+G180+G182+G185</f>
        <v>506</v>
      </c>
      <c r="H177" s="88">
        <f t="shared" si="39"/>
        <v>0</v>
      </c>
    </row>
    <row r="178" ht="18.95" customHeight="1" spans="1:8">
      <c r="A178" s="86">
        <v>20601</v>
      </c>
      <c r="B178" s="87" t="s">
        <v>692</v>
      </c>
      <c r="C178" s="88">
        <f t="shared" ref="C178:H178" si="40">SUM(C179)</f>
        <v>0</v>
      </c>
      <c r="D178" s="110"/>
      <c r="E178" s="88">
        <f t="shared" si="40"/>
        <v>0</v>
      </c>
      <c r="F178" s="88">
        <f t="shared" si="40"/>
        <v>0</v>
      </c>
      <c r="G178" s="90">
        <f t="shared" si="40"/>
        <v>0</v>
      </c>
      <c r="H178" s="88">
        <f t="shared" si="40"/>
        <v>0</v>
      </c>
    </row>
    <row r="179" ht="18" customHeight="1" spans="1:8">
      <c r="A179" s="92">
        <v>2060101</v>
      </c>
      <c r="B179" s="93" t="s">
        <v>453</v>
      </c>
      <c r="C179" s="94"/>
      <c r="D179" s="95"/>
      <c r="E179" s="94"/>
      <c r="F179" s="105"/>
      <c r="G179" s="97"/>
      <c r="H179" s="107"/>
    </row>
    <row r="180" ht="18" customHeight="1" spans="1:8">
      <c r="A180" s="86">
        <v>20603</v>
      </c>
      <c r="B180" s="87" t="s">
        <v>693</v>
      </c>
      <c r="C180" s="88">
        <f t="shared" ref="C180:H180" si="41">SUM(C181)</f>
        <v>0</v>
      </c>
      <c r="D180" s="110"/>
      <c r="E180" s="88">
        <f t="shared" si="41"/>
        <v>0</v>
      </c>
      <c r="F180" s="88">
        <f t="shared" si="41"/>
        <v>0</v>
      </c>
      <c r="G180" s="90">
        <f t="shared" si="41"/>
        <v>0</v>
      </c>
      <c r="H180" s="88">
        <f t="shared" si="41"/>
        <v>0</v>
      </c>
    </row>
    <row r="181" ht="18" customHeight="1" spans="1:8">
      <c r="A181" s="92">
        <v>2060302</v>
      </c>
      <c r="B181" s="93" t="s">
        <v>694</v>
      </c>
      <c r="C181" s="94"/>
      <c r="D181" s="95"/>
      <c r="E181" s="94"/>
      <c r="F181" s="96"/>
      <c r="G181" s="97"/>
      <c r="H181" s="95"/>
    </row>
    <row r="182" ht="21" customHeight="1" spans="1:8">
      <c r="A182" s="86">
        <v>20607</v>
      </c>
      <c r="B182" s="87" t="s">
        <v>695</v>
      </c>
      <c r="C182" s="88">
        <f t="shared" ref="C182:H182" si="42">SUM(C183:C184)</f>
        <v>0</v>
      </c>
      <c r="D182" s="110"/>
      <c r="E182" s="88">
        <f t="shared" si="42"/>
        <v>0</v>
      </c>
      <c r="F182" s="88">
        <f t="shared" si="42"/>
        <v>0</v>
      </c>
      <c r="G182" s="90">
        <f t="shared" si="42"/>
        <v>0</v>
      </c>
      <c r="H182" s="88">
        <f t="shared" si="42"/>
        <v>0</v>
      </c>
    </row>
    <row r="183" ht="21" customHeight="1" spans="1:8">
      <c r="A183" s="92">
        <v>2060701</v>
      </c>
      <c r="B183" s="93" t="s">
        <v>696</v>
      </c>
      <c r="C183" s="94"/>
      <c r="D183" s="95"/>
      <c r="E183" s="94"/>
      <c r="F183" s="96"/>
      <c r="G183" s="97"/>
      <c r="H183" s="95"/>
    </row>
    <row r="184" ht="21.95" customHeight="1" spans="1:8">
      <c r="A184" s="92">
        <v>2060702</v>
      </c>
      <c r="B184" s="93" t="s">
        <v>697</v>
      </c>
      <c r="C184" s="94"/>
      <c r="D184" s="95"/>
      <c r="E184" s="94"/>
      <c r="F184" s="96"/>
      <c r="G184" s="97"/>
      <c r="H184" s="95"/>
    </row>
    <row r="185" ht="21.95" customHeight="1" spans="1:8">
      <c r="A185" s="86">
        <v>20699</v>
      </c>
      <c r="B185" s="87" t="s">
        <v>698</v>
      </c>
      <c r="C185" s="94"/>
      <c r="D185" s="95"/>
      <c r="E185" s="94"/>
      <c r="F185" s="96"/>
      <c r="G185" s="112">
        <f>G186</f>
        <v>506</v>
      </c>
      <c r="H185" s="95"/>
    </row>
    <row r="186" ht="21.95" customHeight="1" spans="1:8">
      <c r="A186" s="92">
        <v>2069999</v>
      </c>
      <c r="B186" s="93" t="s">
        <v>699</v>
      </c>
      <c r="C186" s="94"/>
      <c r="D186" s="95"/>
      <c r="E186" s="94"/>
      <c r="F186" s="96"/>
      <c r="G186" s="97">
        <v>506</v>
      </c>
      <c r="H186" s="101" t="s">
        <v>1463</v>
      </c>
    </row>
    <row r="187" s="37" customFormat="1" ht="15.75" customHeight="1" spans="1:8">
      <c r="A187" s="86">
        <v>207</v>
      </c>
      <c r="B187" s="87" t="s">
        <v>700</v>
      </c>
      <c r="C187" s="88">
        <f t="shared" ref="C187:H187" si="43">C188+C194+C199+C205</f>
        <v>65.78</v>
      </c>
      <c r="D187" s="110"/>
      <c r="E187" s="88">
        <f t="shared" si="43"/>
        <v>267.15</v>
      </c>
      <c r="F187" s="88">
        <f t="shared" si="43"/>
        <v>0</v>
      </c>
      <c r="G187" s="90">
        <f t="shared" si="43"/>
        <v>236.23</v>
      </c>
      <c r="H187" s="88">
        <f t="shared" si="43"/>
        <v>0</v>
      </c>
    </row>
    <row r="188" s="37" customFormat="1" ht="15.75" customHeight="1" spans="1:8">
      <c r="A188" s="86">
        <v>20701</v>
      </c>
      <c r="B188" s="87" t="s">
        <v>701</v>
      </c>
      <c r="C188" s="88">
        <f t="shared" ref="C188:H188" si="44">SUM(C189:C193)</f>
        <v>0</v>
      </c>
      <c r="D188" s="110"/>
      <c r="E188" s="88">
        <f t="shared" si="44"/>
        <v>29.04</v>
      </c>
      <c r="F188" s="88">
        <f t="shared" si="44"/>
        <v>0</v>
      </c>
      <c r="G188" s="90">
        <f t="shared" si="44"/>
        <v>10</v>
      </c>
      <c r="H188" s="88">
        <f t="shared" si="44"/>
        <v>0</v>
      </c>
    </row>
    <row r="189" s="37" customFormat="1" ht="15.75" customHeight="1" spans="1:8">
      <c r="A189" s="92">
        <v>2070101</v>
      </c>
      <c r="B189" s="93" t="s">
        <v>453</v>
      </c>
      <c r="C189" s="88"/>
      <c r="D189" s="110"/>
      <c r="E189" s="94"/>
      <c r="F189" s="111"/>
      <c r="G189" s="112"/>
      <c r="H189" s="110"/>
    </row>
    <row r="190" s="37" customFormat="1" ht="15.75" customHeight="1" spans="1:8">
      <c r="A190" s="92">
        <v>2070104</v>
      </c>
      <c r="B190" s="93" t="s">
        <v>702</v>
      </c>
      <c r="C190" s="88"/>
      <c r="D190" s="110"/>
      <c r="E190" s="94"/>
      <c r="F190" s="111"/>
      <c r="G190" s="112"/>
      <c r="H190" s="110"/>
    </row>
    <row r="191" s="37" customFormat="1" ht="17.25" customHeight="1" spans="1:8">
      <c r="A191" s="92">
        <v>2070107</v>
      </c>
      <c r="B191" s="93" t="s">
        <v>703</v>
      </c>
      <c r="C191" s="88"/>
      <c r="D191" s="110"/>
      <c r="E191" s="94"/>
      <c r="F191" s="96"/>
      <c r="G191" s="112"/>
      <c r="H191" s="95"/>
    </row>
    <row r="192" s="37" customFormat="1" ht="15.75" customHeight="1" spans="1:8">
      <c r="A192" s="92">
        <v>2070109</v>
      </c>
      <c r="B192" s="93" t="s">
        <v>705</v>
      </c>
      <c r="C192" s="88"/>
      <c r="D192" s="110"/>
      <c r="E192" s="94">
        <v>15</v>
      </c>
      <c r="F192" s="96" t="s">
        <v>1464</v>
      </c>
      <c r="G192" s="97">
        <v>10</v>
      </c>
      <c r="H192" s="101" t="s">
        <v>1465</v>
      </c>
    </row>
    <row r="193" s="37" customFormat="1" ht="39" customHeight="1" spans="1:8">
      <c r="A193" s="92">
        <v>2070199</v>
      </c>
      <c r="B193" s="93" t="s">
        <v>708</v>
      </c>
      <c r="C193" s="88"/>
      <c r="D193" s="110"/>
      <c r="E193" s="94">
        <v>14.04</v>
      </c>
      <c r="F193" s="105" t="s">
        <v>1466</v>
      </c>
      <c r="G193" s="112"/>
      <c r="H193" s="107"/>
    </row>
    <row r="194" s="37" customFormat="1" ht="15.75" customHeight="1" spans="1:8">
      <c r="A194" s="86">
        <v>20702</v>
      </c>
      <c r="B194" s="87" t="s">
        <v>709</v>
      </c>
      <c r="C194" s="88">
        <f t="shared" ref="C194:H194" si="45">SUM(C195:C198)</f>
        <v>0</v>
      </c>
      <c r="D194" s="110"/>
      <c r="E194" s="88">
        <f t="shared" si="45"/>
        <v>6.4</v>
      </c>
      <c r="F194" s="88">
        <f t="shared" si="45"/>
        <v>0</v>
      </c>
      <c r="G194" s="90">
        <f t="shared" si="45"/>
        <v>3.52</v>
      </c>
      <c r="H194" s="88">
        <f t="shared" si="45"/>
        <v>0</v>
      </c>
    </row>
    <row r="195" s="37" customFormat="1" ht="15.75" customHeight="1" spans="1:8">
      <c r="A195" s="92">
        <v>2070201</v>
      </c>
      <c r="B195" s="93" t="s">
        <v>453</v>
      </c>
      <c r="C195" s="88"/>
      <c r="D195" s="110"/>
      <c r="E195" s="88"/>
      <c r="F195" s="111"/>
      <c r="G195" s="112"/>
      <c r="H195" s="110"/>
    </row>
    <row r="196" s="37" customFormat="1" ht="30" customHeight="1" spans="1:8">
      <c r="A196" s="92">
        <v>2070204</v>
      </c>
      <c r="B196" s="93" t="s">
        <v>710</v>
      </c>
      <c r="C196" s="88"/>
      <c r="D196" s="110"/>
      <c r="E196" s="94">
        <v>6.4</v>
      </c>
      <c r="F196" s="96" t="s">
        <v>1467</v>
      </c>
      <c r="G196" s="97">
        <v>3.52</v>
      </c>
      <c r="H196" s="100" t="s">
        <v>1468</v>
      </c>
    </row>
    <row r="197" s="37" customFormat="1" ht="15.75" customHeight="1" spans="1:8">
      <c r="A197" s="92">
        <v>2070206</v>
      </c>
      <c r="B197" s="93" t="s">
        <v>712</v>
      </c>
      <c r="C197" s="88"/>
      <c r="D197" s="110"/>
      <c r="E197" s="88"/>
      <c r="F197" s="111"/>
      <c r="G197" s="112"/>
      <c r="H197" s="110"/>
    </row>
    <row r="198" s="37" customFormat="1" ht="15.75" customHeight="1" spans="1:8">
      <c r="A198" s="92">
        <v>2070299</v>
      </c>
      <c r="B198" s="93" t="s">
        <v>713</v>
      </c>
      <c r="C198" s="88"/>
      <c r="D198" s="110"/>
      <c r="E198" s="88"/>
      <c r="F198" s="111"/>
      <c r="G198" s="112"/>
      <c r="H198" s="110"/>
    </row>
    <row r="199" s="37" customFormat="1" ht="15.75" customHeight="1" spans="1:8">
      <c r="A199" s="86">
        <v>20703</v>
      </c>
      <c r="B199" s="87" t="s">
        <v>714</v>
      </c>
      <c r="C199" s="88">
        <f t="shared" ref="C199:H199" si="46">SUM(C200:C204)</f>
        <v>10</v>
      </c>
      <c r="D199" s="110"/>
      <c r="E199" s="88">
        <f t="shared" si="46"/>
        <v>125</v>
      </c>
      <c r="F199" s="88">
        <f t="shared" si="46"/>
        <v>0</v>
      </c>
      <c r="G199" s="90">
        <f t="shared" si="46"/>
        <v>125</v>
      </c>
      <c r="H199" s="88">
        <f t="shared" si="46"/>
        <v>0</v>
      </c>
    </row>
    <row r="200" ht="18" customHeight="1" spans="1:8">
      <c r="A200" s="92">
        <v>2070301</v>
      </c>
      <c r="B200" s="93" t="s">
        <v>453</v>
      </c>
      <c r="C200" s="94"/>
      <c r="D200" s="95"/>
      <c r="E200" s="94"/>
      <c r="F200" s="96"/>
      <c r="G200" s="97"/>
      <c r="H200" s="95"/>
    </row>
    <row r="201" ht="21" customHeight="1" spans="1:8">
      <c r="A201" s="92">
        <v>2070305</v>
      </c>
      <c r="B201" s="93" t="s">
        <v>715</v>
      </c>
      <c r="C201" s="94">
        <v>10</v>
      </c>
      <c r="D201" s="95" t="s">
        <v>1469</v>
      </c>
      <c r="E201" s="94">
        <v>5</v>
      </c>
      <c r="F201" s="96" t="s">
        <v>1470</v>
      </c>
      <c r="G201" s="97">
        <v>5</v>
      </c>
      <c r="H201" s="101" t="s">
        <v>1471</v>
      </c>
    </row>
    <row r="202" ht="18" customHeight="1" spans="1:8">
      <c r="A202" s="92">
        <v>2070307</v>
      </c>
      <c r="B202" s="93" t="s">
        <v>716</v>
      </c>
      <c r="C202" s="94"/>
      <c r="D202" s="98"/>
      <c r="E202" s="94">
        <v>120</v>
      </c>
      <c r="F202" s="96" t="s">
        <v>1472</v>
      </c>
      <c r="G202" s="97">
        <v>120</v>
      </c>
      <c r="H202" s="101" t="s">
        <v>1473</v>
      </c>
    </row>
    <row r="203" spans="1:8">
      <c r="A203" s="92">
        <v>2070308</v>
      </c>
      <c r="B203" s="93" t="s">
        <v>717</v>
      </c>
      <c r="C203" s="94"/>
      <c r="D203" s="98"/>
      <c r="E203" s="94"/>
      <c r="F203" s="99"/>
      <c r="G203" s="97"/>
      <c r="H203" s="98"/>
    </row>
    <row r="204" spans="1:8">
      <c r="A204" s="92">
        <v>2070399</v>
      </c>
      <c r="B204" s="93" t="s">
        <v>718</v>
      </c>
      <c r="C204" s="94"/>
      <c r="D204" s="98"/>
      <c r="E204" s="94"/>
      <c r="F204" s="99"/>
      <c r="G204" s="97"/>
      <c r="H204" s="98"/>
    </row>
    <row r="205" s="37" customFormat="1" spans="1:8">
      <c r="A205" s="86">
        <v>20704</v>
      </c>
      <c r="B205" s="87" t="s">
        <v>719</v>
      </c>
      <c r="C205" s="88">
        <f t="shared" ref="C205:H205" si="47">SUM(C206:C209)</f>
        <v>55.78</v>
      </c>
      <c r="D205" s="89"/>
      <c r="E205" s="88">
        <f t="shared" si="47"/>
        <v>106.71</v>
      </c>
      <c r="F205" s="88">
        <f t="shared" si="47"/>
        <v>0</v>
      </c>
      <c r="G205" s="90">
        <f t="shared" si="47"/>
        <v>97.71</v>
      </c>
      <c r="H205" s="88">
        <f t="shared" si="47"/>
        <v>0</v>
      </c>
    </row>
    <row r="206" spans="1:8">
      <c r="A206" s="92">
        <v>2070401</v>
      </c>
      <c r="B206" s="93" t="s">
        <v>453</v>
      </c>
      <c r="C206" s="94"/>
      <c r="D206" s="98"/>
      <c r="E206" s="94"/>
      <c r="F206" s="99"/>
      <c r="G206" s="97"/>
      <c r="H206" s="98"/>
    </row>
    <row r="207" ht="32.25" customHeight="1" spans="1:8">
      <c r="A207" s="92">
        <v>2070404</v>
      </c>
      <c r="B207" s="93" t="s">
        <v>720</v>
      </c>
      <c r="C207" s="94">
        <v>25</v>
      </c>
      <c r="D207" s="95" t="s">
        <v>1474</v>
      </c>
      <c r="E207" s="94">
        <v>72.51</v>
      </c>
      <c r="F207" s="96" t="s">
        <v>1475</v>
      </c>
      <c r="G207" s="97">
        <v>53.51</v>
      </c>
      <c r="H207" s="101" t="s">
        <v>1476</v>
      </c>
    </row>
    <row r="208" ht="18" customHeight="1" spans="1:8">
      <c r="A208" s="92">
        <v>2070405</v>
      </c>
      <c r="B208" s="93" t="s">
        <v>721</v>
      </c>
      <c r="C208" s="94"/>
      <c r="D208" s="98"/>
      <c r="E208" s="94"/>
      <c r="F208" s="99"/>
      <c r="G208" s="97">
        <v>10</v>
      </c>
      <c r="H208" s="101" t="s">
        <v>1477</v>
      </c>
    </row>
    <row r="209" ht="33.75" customHeight="1" spans="1:8">
      <c r="A209" s="92">
        <v>2070499</v>
      </c>
      <c r="B209" s="93" t="s">
        <v>1478</v>
      </c>
      <c r="C209" s="94">
        <v>30.78</v>
      </c>
      <c r="D209" s="95" t="s">
        <v>1479</v>
      </c>
      <c r="E209" s="94">
        <v>34.2</v>
      </c>
      <c r="F209" s="96" t="s">
        <v>1480</v>
      </c>
      <c r="G209" s="97">
        <v>34.2</v>
      </c>
      <c r="H209" s="95" t="s">
        <v>1481</v>
      </c>
    </row>
    <row r="210" s="37" customFormat="1" ht="19.5" customHeight="1" spans="1:8">
      <c r="A210" s="86">
        <v>208</v>
      </c>
      <c r="B210" s="87" t="s">
        <v>729</v>
      </c>
      <c r="C210" s="88">
        <f>C211+C222+C285+C229+C237+C244+C252+C257+C264+C270+C273+C276+C279+C282+C294</f>
        <v>4821.92</v>
      </c>
      <c r="D210" s="89"/>
      <c r="E210" s="88">
        <f t="shared" ref="E210:H210" si="48">E211+E222+E229+E237+E244+E252+E257+E264+E270+E273+E276+E279+E282+E285+E289+E294</f>
        <v>4333.62</v>
      </c>
      <c r="F210" s="88">
        <f t="shared" si="48"/>
        <v>0</v>
      </c>
      <c r="G210" s="90">
        <f t="shared" si="48"/>
        <v>6029.12</v>
      </c>
      <c r="H210" s="88">
        <f t="shared" si="48"/>
        <v>0</v>
      </c>
    </row>
    <row r="211" s="37" customFormat="1" ht="18.75" customHeight="1" spans="1:8">
      <c r="A211" s="86">
        <v>20801</v>
      </c>
      <c r="B211" s="87" t="s">
        <v>730</v>
      </c>
      <c r="C211" s="88">
        <f t="shared" ref="C211:H211" si="49">SUM(C212:C221)</f>
        <v>86.32</v>
      </c>
      <c r="D211" s="89"/>
      <c r="E211" s="88">
        <f t="shared" si="49"/>
        <v>673</v>
      </c>
      <c r="F211" s="88">
        <f t="shared" si="49"/>
        <v>0</v>
      </c>
      <c r="G211" s="90">
        <f t="shared" si="49"/>
        <v>676.56</v>
      </c>
      <c r="H211" s="88">
        <f t="shared" si="49"/>
        <v>0</v>
      </c>
    </row>
    <row r="212" ht="14.25" customHeight="1" spans="1:8">
      <c r="A212" s="92">
        <v>2080101</v>
      </c>
      <c r="B212" s="93" t="s">
        <v>453</v>
      </c>
      <c r="C212" s="94"/>
      <c r="D212" s="98"/>
      <c r="E212" s="94"/>
      <c r="F212" s="99"/>
      <c r="G212" s="97"/>
      <c r="H212" s="98"/>
    </row>
    <row r="213" ht="15" customHeight="1" spans="1:8">
      <c r="A213" s="92">
        <v>2080105</v>
      </c>
      <c r="B213" s="93" t="s">
        <v>731</v>
      </c>
      <c r="C213" s="94">
        <v>15</v>
      </c>
      <c r="D213" s="95" t="s">
        <v>1482</v>
      </c>
      <c r="E213" s="94">
        <v>535</v>
      </c>
      <c r="F213" s="96" t="s">
        <v>1483</v>
      </c>
      <c r="G213" s="97">
        <v>535</v>
      </c>
      <c r="H213" s="101" t="s">
        <v>1484</v>
      </c>
    </row>
    <row r="214" ht="18.75" customHeight="1" spans="1:8">
      <c r="A214" s="92">
        <v>2080106</v>
      </c>
      <c r="B214" s="93" t="s">
        <v>732</v>
      </c>
      <c r="C214" s="94">
        <v>6</v>
      </c>
      <c r="D214" s="95" t="s">
        <v>1485</v>
      </c>
      <c r="E214" s="94">
        <v>11.5</v>
      </c>
      <c r="F214" s="96" t="s">
        <v>1486</v>
      </c>
      <c r="G214" s="97">
        <v>18</v>
      </c>
      <c r="H214" s="101" t="s">
        <v>1487</v>
      </c>
    </row>
    <row r="215" ht="18" customHeight="1" spans="1:8">
      <c r="A215" s="92">
        <v>2080107</v>
      </c>
      <c r="B215" s="93" t="s">
        <v>733</v>
      </c>
      <c r="C215" s="94">
        <v>6</v>
      </c>
      <c r="D215" s="95" t="s">
        <v>1488</v>
      </c>
      <c r="E215" s="94">
        <v>2.92</v>
      </c>
      <c r="F215" s="96" t="s">
        <v>1489</v>
      </c>
      <c r="G215" s="97">
        <v>2.2</v>
      </c>
      <c r="H215" s="95" t="s">
        <v>1490</v>
      </c>
    </row>
    <row r="216" ht="18" customHeight="1" spans="1:8">
      <c r="A216" s="92">
        <v>2080108</v>
      </c>
      <c r="B216" s="93" t="s">
        <v>504</v>
      </c>
      <c r="C216" s="94"/>
      <c r="D216" s="98"/>
      <c r="E216" s="94"/>
      <c r="F216" s="99"/>
      <c r="G216" s="97"/>
      <c r="H216" s="98"/>
    </row>
    <row r="217" ht="85.5" customHeight="1" spans="1:8">
      <c r="A217" s="92">
        <v>2080109</v>
      </c>
      <c r="B217" s="93" t="s">
        <v>734</v>
      </c>
      <c r="C217" s="94">
        <v>52.32</v>
      </c>
      <c r="D217" s="95" t="s">
        <v>1491</v>
      </c>
      <c r="E217" s="94">
        <v>87.58</v>
      </c>
      <c r="F217" s="96" t="s">
        <v>1492</v>
      </c>
      <c r="G217" s="97">
        <v>98.36</v>
      </c>
      <c r="H217" s="101" t="s">
        <v>1493</v>
      </c>
    </row>
    <row r="218" ht="17.25" customHeight="1" spans="1:8">
      <c r="A218" s="92">
        <v>2080110</v>
      </c>
      <c r="B218" s="93" t="s">
        <v>735</v>
      </c>
      <c r="C218" s="94"/>
      <c r="D218" s="98"/>
      <c r="E218" s="94">
        <v>5</v>
      </c>
      <c r="F218" s="96" t="s">
        <v>1494</v>
      </c>
      <c r="G218" s="97">
        <v>2</v>
      </c>
      <c r="H218" s="101" t="s">
        <v>1495</v>
      </c>
    </row>
    <row r="219" ht="33" customHeight="1" spans="1:8">
      <c r="A219" s="92">
        <v>2080111</v>
      </c>
      <c r="B219" s="93" t="s">
        <v>736</v>
      </c>
      <c r="C219" s="94">
        <v>7</v>
      </c>
      <c r="D219" s="95" t="s">
        <v>1496</v>
      </c>
      <c r="E219" s="94">
        <v>31</v>
      </c>
      <c r="F219" s="96" t="s">
        <v>1497</v>
      </c>
      <c r="G219" s="97">
        <v>21</v>
      </c>
      <c r="H219" s="101" t="s">
        <v>1498</v>
      </c>
    </row>
    <row r="220" ht="20.25" customHeight="1" spans="1:8">
      <c r="A220" s="92">
        <v>2080112</v>
      </c>
      <c r="B220" s="93" t="s">
        <v>737</v>
      </c>
      <c r="C220" s="94"/>
      <c r="D220" s="98"/>
      <c r="E220" s="94"/>
      <c r="F220" s="99"/>
      <c r="G220" s="97"/>
      <c r="H220" s="119"/>
    </row>
    <row r="221" ht="15.75" customHeight="1" spans="1:8">
      <c r="A221" s="92">
        <v>2080199</v>
      </c>
      <c r="B221" s="93" t="s">
        <v>738</v>
      </c>
      <c r="C221" s="94"/>
      <c r="D221" s="98"/>
      <c r="E221" s="94"/>
      <c r="F221" s="99"/>
      <c r="G221" s="97"/>
      <c r="H221" s="98"/>
    </row>
    <row r="222" s="37" customFormat="1" ht="16.5" customHeight="1" spans="1:8">
      <c r="A222" s="86">
        <v>20802</v>
      </c>
      <c r="B222" s="87" t="s">
        <v>739</v>
      </c>
      <c r="C222" s="88">
        <f t="shared" ref="C222:H222" si="50">SUM(C223:C228)</f>
        <v>27.9</v>
      </c>
      <c r="D222" s="89"/>
      <c r="E222" s="88">
        <f t="shared" si="50"/>
        <v>115</v>
      </c>
      <c r="F222" s="88">
        <f t="shared" si="50"/>
        <v>0</v>
      </c>
      <c r="G222" s="90">
        <f t="shared" si="50"/>
        <v>128.59</v>
      </c>
      <c r="H222" s="88">
        <f t="shared" si="50"/>
        <v>0</v>
      </c>
    </row>
    <row r="223" ht="17.25" customHeight="1" spans="1:8">
      <c r="A223" s="92">
        <v>2080201</v>
      </c>
      <c r="B223" s="93" t="s">
        <v>453</v>
      </c>
      <c r="C223" s="94">
        <v>13.5</v>
      </c>
      <c r="D223" s="95" t="s">
        <v>1499</v>
      </c>
      <c r="E223" s="94">
        <v>23</v>
      </c>
      <c r="F223" s="96" t="s">
        <v>1500</v>
      </c>
      <c r="G223" s="97">
        <v>10</v>
      </c>
      <c r="H223" s="101" t="s">
        <v>1501</v>
      </c>
    </row>
    <row r="224" ht="17.25" customHeight="1" spans="1:8">
      <c r="A224" s="92">
        <v>2080204</v>
      </c>
      <c r="B224" s="93" t="s">
        <v>740</v>
      </c>
      <c r="C224" s="94">
        <v>2</v>
      </c>
      <c r="D224" s="95" t="s">
        <v>1502</v>
      </c>
      <c r="E224" s="94">
        <v>12</v>
      </c>
      <c r="F224" s="96" t="s">
        <v>1503</v>
      </c>
      <c r="G224" s="97">
        <v>17</v>
      </c>
      <c r="H224" s="101" t="s">
        <v>1504</v>
      </c>
    </row>
    <row r="225" ht="17.25" customHeight="1" spans="1:8">
      <c r="A225" s="92">
        <v>2080205</v>
      </c>
      <c r="B225" s="93" t="s">
        <v>741</v>
      </c>
      <c r="C225" s="94"/>
      <c r="D225" s="98"/>
      <c r="E225" s="94"/>
      <c r="F225" s="99"/>
      <c r="G225" s="97"/>
      <c r="H225" s="98"/>
    </row>
    <row r="226" ht="27.75" customHeight="1" spans="1:8">
      <c r="A226" s="92">
        <v>2080207</v>
      </c>
      <c r="B226" s="93" t="s">
        <v>742</v>
      </c>
      <c r="C226" s="94"/>
      <c r="D226" s="98"/>
      <c r="E226" s="94">
        <v>48</v>
      </c>
      <c r="F226" s="96" t="s">
        <v>1505</v>
      </c>
      <c r="G226" s="97">
        <v>30</v>
      </c>
      <c r="H226" s="101" t="s">
        <v>1506</v>
      </c>
    </row>
    <row r="227" ht="16.5" customHeight="1" spans="1:8">
      <c r="A227" s="92">
        <v>2080208</v>
      </c>
      <c r="B227" s="93" t="s">
        <v>743</v>
      </c>
      <c r="C227" s="94"/>
      <c r="D227" s="98"/>
      <c r="E227" s="94"/>
      <c r="F227" s="108"/>
      <c r="G227" s="97"/>
      <c r="H227" s="109"/>
    </row>
    <row r="228" ht="27.75" customHeight="1" spans="1:8">
      <c r="A228" s="92">
        <v>2080299</v>
      </c>
      <c r="B228" s="93" t="s">
        <v>744</v>
      </c>
      <c r="C228" s="94">
        <v>12.4</v>
      </c>
      <c r="D228" s="95" t="s">
        <v>1507</v>
      </c>
      <c r="E228" s="94">
        <v>32</v>
      </c>
      <c r="F228" s="96" t="s">
        <v>1508</v>
      </c>
      <c r="G228" s="97">
        <v>71.59</v>
      </c>
      <c r="H228" s="95" t="s">
        <v>1509</v>
      </c>
    </row>
    <row r="229" s="37" customFormat="1" ht="15.75" customHeight="1" spans="1:8">
      <c r="A229" s="86">
        <v>20805</v>
      </c>
      <c r="B229" s="87" t="s">
        <v>745</v>
      </c>
      <c r="C229" s="88">
        <f t="shared" ref="C229:H229" si="51">SUM(C230:C236)</f>
        <v>42.21</v>
      </c>
      <c r="D229" s="89"/>
      <c r="E229" s="88">
        <f t="shared" si="51"/>
        <v>38.1</v>
      </c>
      <c r="F229" s="88">
        <f t="shared" si="51"/>
        <v>0</v>
      </c>
      <c r="G229" s="90">
        <f t="shared" si="51"/>
        <v>46.89</v>
      </c>
      <c r="H229" s="88">
        <f t="shared" si="51"/>
        <v>0</v>
      </c>
    </row>
    <row r="230" ht="17.25" customHeight="1" spans="1:8">
      <c r="A230" s="92">
        <v>2080502</v>
      </c>
      <c r="B230" s="93" t="s">
        <v>746</v>
      </c>
      <c r="C230" s="94"/>
      <c r="D230" s="98"/>
      <c r="E230" s="94"/>
      <c r="F230" s="99"/>
      <c r="G230" s="97"/>
      <c r="H230" s="98"/>
    </row>
    <row r="231" ht="92.25" customHeight="1" spans="1:8">
      <c r="A231" s="92">
        <v>2080503</v>
      </c>
      <c r="B231" s="93" t="s">
        <v>747</v>
      </c>
      <c r="C231" s="94">
        <v>42.21</v>
      </c>
      <c r="D231" s="95" t="s">
        <v>1510</v>
      </c>
      <c r="E231" s="94">
        <v>38.1</v>
      </c>
      <c r="F231" s="96" t="s">
        <v>1511</v>
      </c>
      <c r="G231" s="97">
        <v>46.89</v>
      </c>
      <c r="H231" s="95" t="s">
        <v>1512</v>
      </c>
    </row>
    <row r="232" ht="14.25" customHeight="1" spans="1:8">
      <c r="A232" s="92">
        <v>2080504</v>
      </c>
      <c r="B232" s="93" t="s">
        <v>748</v>
      </c>
      <c r="C232" s="94"/>
      <c r="D232" s="98"/>
      <c r="E232" s="94"/>
      <c r="F232" s="99"/>
      <c r="G232" s="97"/>
      <c r="H232" s="98"/>
    </row>
    <row r="233" ht="14.25" customHeight="1" spans="1:8">
      <c r="A233" s="92">
        <v>2080505</v>
      </c>
      <c r="B233" s="93" t="s">
        <v>1513</v>
      </c>
      <c r="C233" s="94"/>
      <c r="D233" s="98"/>
      <c r="E233" s="94"/>
      <c r="F233" s="99"/>
      <c r="G233" s="97"/>
      <c r="H233" s="98"/>
    </row>
    <row r="234" ht="14.25" customHeight="1" spans="1:8">
      <c r="A234" s="92">
        <v>2080506</v>
      </c>
      <c r="B234" s="93" t="s">
        <v>1514</v>
      </c>
      <c r="C234" s="94"/>
      <c r="D234" s="98"/>
      <c r="E234" s="94"/>
      <c r="F234" s="99"/>
      <c r="G234" s="97"/>
      <c r="H234" s="98"/>
    </row>
    <row r="235" ht="14.25" customHeight="1" spans="1:8">
      <c r="A235" s="92">
        <v>2080507</v>
      </c>
      <c r="B235" s="93" t="s">
        <v>1515</v>
      </c>
      <c r="C235" s="94"/>
      <c r="D235" s="98"/>
      <c r="E235" s="94"/>
      <c r="F235" s="99"/>
      <c r="G235" s="97"/>
      <c r="H235" s="98"/>
    </row>
    <row r="236" ht="14.25" customHeight="1" spans="1:8">
      <c r="A236" s="92">
        <v>2080599</v>
      </c>
      <c r="B236" s="93" t="s">
        <v>749</v>
      </c>
      <c r="C236" s="94"/>
      <c r="D236" s="98"/>
      <c r="E236" s="94"/>
      <c r="F236" s="99"/>
      <c r="G236" s="97"/>
      <c r="H236" s="98"/>
    </row>
    <row r="237" s="37" customFormat="1" ht="14.25" customHeight="1" spans="1:8">
      <c r="A237" s="86">
        <v>20807</v>
      </c>
      <c r="B237" s="87" t="s">
        <v>750</v>
      </c>
      <c r="C237" s="88">
        <f t="shared" ref="C237:H237" si="52">SUM(C238:C243)</f>
        <v>1554.15</v>
      </c>
      <c r="D237" s="89"/>
      <c r="E237" s="88">
        <f t="shared" si="52"/>
        <v>1769.94</v>
      </c>
      <c r="F237" s="88">
        <f t="shared" si="52"/>
        <v>0</v>
      </c>
      <c r="G237" s="90">
        <f t="shared" si="52"/>
        <v>2049.87</v>
      </c>
      <c r="H237" s="88">
        <f t="shared" si="52"/>
        <v>0</v>
      </c>
    </row>
    <row r="238" ht="14.25" customHeight="1" spans="1:8">
      <c r="A238" s="92">
        <v>2080701</v>
      </c>
      <c r="B238" s="93" t="s">
        <v>751</v>
      </c>
      <c r="C238" s="94"/>
      <c r="D238" s="98"/>
      <c r="E238" s="94"/>
      <c r="F238" s="99"/>
      <c r="G238" s="97"/>
      <c r="H238" s="98"/>
    </row>
    <row r="239" ht="14.25" customHeight="1" spans="1:8">
      <c r="A239" s="92">
        <v>2080702</v>
      </c>
      <c r="B239" s="93" t="s">
        <v>752</v>
      </c>
      <c r="C239" s="94"/>
      <c r="D239" s="98"/>
      <c r="E239" s="94"/>
      <c r="F239" s="99"/>
      <c r="G239" s="97"/>
      <c r="H239" s="98"/>
    </row>
    <row r="240" ht="14.25" customHeight="1" spans="1:8">
      <c r="A240" s="92">
        <v>2080704</v>
      </c>
      <c r="B240" s="93" t="s">
        <v>753</v>
      </c>
      <c r="C240" s="94"/>
      <c r="D240" s="98"/>
      <c r="E240" s="94"/>
      <c r="F240" s="99"/>
      <c r="G240" s="97"/>
      <c r="H240" s="98"/>
    </row>
    <row r="241" ht="76.5" customHeight="1" spans="1:8">
      <c r="A241" s="92">
        <v>2080705</v>
      </c>
      <c r="B241" s="93" t="s">
        <v>754</v>
      </c>
      <c r="C241" s="94">
        <v>1554.15</v>
      </c>
      <c r="D241" s="95" t="s">
        <v>1516</v>
      </c>
      <c r="E241" s="94">
        <v>1769.94</v>
      </c>
      <c r="F241" s="96" t="s">
        <v>1517</v>
      </c>
      <c r="G241" s="97">
        <v>2009.55</v>
      </c>
      <c r="H241" s="101" t="s">
        <v>1518</v>
      </c>
    </row>
    <row r="242" ht="18" customHeight="1" spans="1:8">
      <c r="A242" s="92">
        <v>2080709</v>
      </c>
      <c r="B242" s="93" t="s">
        <v>755</v>
      </c>
      <c r="C242" s="94"/>
      <c r="D242" s="98"/>
      <c r="E242" s="94"/>
      <c r="F242" s="99"/>
      <c r="G242" s="97"/>
      <c r="H242" s="98"/>
    </row>
    <row r="243" ht="30" customHeight="1" spans="1:8">
      <c r="A243" s="92">
        <v>2080799</v>
      </c>
      <c r="B243" s="93" t="s">
        <v>759</v>
      </c>
      <c r="C243" s="94"/>
      <c r="D243" s="98"/>
      <c r="E243" s="94"/>
      <c r="F243" s="96"/>
      <c r="G243" s="97">
        <v>40.32</v>
      </c>
      <c r="H243" s="101" t="s">
        <v>1519</v>
      </c>
    </row>
    <row r="244" s="37" customFormat="1" ht="16.5" customHeight="1" spans="1:8">
      <c r="A244" s="86">
        <v>20808</v>
      </c>
      <c r="B244" s="87" t="s">
        <v>760</v>
      </c>
      <c r="C244" s="88">
        <f t="shared" ref="C244:H244" si="53">SUM(C245:C251)</f>
        <v>613.47</v>
      </c>
      <c r="D244" s="89"/>
      <c r="E244" s="88">
        <f t="shared" si="53"/>
        <v>525.35</v>
      </c>
      <c r="F244" s="88">
        <f t="shared" si="53"/>
        <v>0</v>
      </c>
      <c r="G244" s="90">
        <f t="shared" si="53"/>
        <v>565.78</v>
      </c>
      <c r="H244" s="88">
        <f t="shared" si="53"/>
        <v>0</v>
      </c>
    </row>
    <row r="245" ht="45" customHeight="1" spans="1:8">
      <c r="A245" s="92">
        <v>2080801</v>
      </c>
      <c r="B245" s="93" t="s">
        <v>761</v>
      </c>
      <c r="C245" s="94">
        <v>330</v>
      </c>
      <c r="D245" s="95" t="s">
        <v>1520</v>
      </c>
      <c r="E245" s="94">
        <v>253.34</v>
      </c>
      <c r="F245" s="96" t="s">
        <v>1521</v>
      </c>
      <c r="G245" s="97">
        <v>224.26</v>
      </c>
      <c r="H245" s="95" t="s">
        <v>1522</v>
      </c>
    </row>
    <row r="246" ht="20.25" customHeight="1" spans="1:8">
      <c r="A246" s="92">
        <v>2080802</v>
      </c>
      <c r="B246" s="93" t="s">
        <v>762</v>
      </c>
      <c r="C246" s="94"/>
      <c r="D246" s="98"/>
      <c r="E246" s="94"/>
      <c r="F246" s="99"/>
      <c r="G246" s="97"/>
      <c r="H246" s="98"/>
    </row>
    <row r="247" ht="18" customHeight="1" spans="1:8">
      <c r="A247" s="92">
        <v>2080803</v>
      </c>
      <c r="B247" s="93" t="s">
        <v>763</v>
      </c>
      <c r="C247" s="94"/>
      <c r="D247" s="98"/>
      <c r="E247" s="94"/>
      <c r="F247" s="99"/>
      <c r="G247" s="97">
        <v>20</v>
      </c>
      <c r="H247" s="98" t="s">
        <v>1523</v>
      </c>
    </row>
    <row r="248" ht="42" customHeight="1" spans="1:8">
      <c r="A248" s="92">
        <v>2080804</v>
      </c>
      <c r="B248" s="93" t="s">
        <v>764</v>
      </c>
      <c r="C248" s="94">
        <v>30.54</v>
      </c>
      <c r="D248" s="95" t="s">
        <v>1524</v>
      </c>
      <c r="E248" s="94">
        <v>60.22</v>
      </c>
      <c r="F248" s="96" t="s">
        <v>1525</v>
      </c>
      <c r="G248" s="97">
        <v>60.22</v>
      </c>
      <c r="H248" s="101" t="s">
        <v>1526</v>
      </c>
    </row>
    <row r="249" ht="42" customHeight="1" spans="1:8">
      <c r="A249" s="92">
        <v>2080805</v>
      </c>
      <c r="B249" s="93" t="s">
        <v>765</v>
      </c>
      <c r="C249" s="94">
        <v>195.5</v>
      </c>
      <c r="D249" s="95" t="s">
        <v>1527</v>
      </c>
      <c r="E249" s="94">
        <v>141.15</v>
      </c>
      <c r="F249" s="96" t="s">
        <v>1528</v>
      </c>
      <c r="G249" s="97">
        <v>200.98</v>
      </c>
      <c r="H249" s="95" t="s">
        <v>1529</v>
      </c>
    </row>
    <row r="250" ht="21.75" customHeight="1" spans="1:8">
      <c r="A250" s="92">
        <v>2080806</v>
      </c>
      <c r="B250" s="93" t="s">
        <v>766</v>
      </c>
      <c r="C250" s="94"/>
      <c r="D250" s="98"/>
      <c r="E250" s="94"/>
      <c r="F250" s="99"/>
      <c r="G250" s="97"/>
      <c r="H250" s="98"/>
    </row>
    <row r="251" ht="19" customHeight="1" spans="1:8">
      <c r="A251" s="92">
        <v>2080899</v>
      </c>
      <c r="B251" s="93" t="s">
        <v>767</v>
      </c>
      <c r="C251" s="94">
        <v>57.43</v>
      </c>
      <c r="D251" s="95" t="s">
        <v>1530</v>
      </c>
      <c r="E251" s="94">
        <v>70.64</v>
      </c>
      <c r="F251" s="96" t="s">
        <v>1531</v>
      </c>
      <c r="G251" s="97">
        <v>60.32</v>
      </c>
      <c r="H251" s="100" t="s">
        <v>1532</v>
      </c>
    </row>
    <row r="252" s="37" customFormat="1" ht="20.25" customHeight="1" spans="1:8">
      <c r="A252" s="86">
        <v>20809</v>
      </c>
      <c r="B252" s="87" t="s">
        <v>768</v>
      </c>
      <c r="C252" s="88">
        <f t="shared" ref="C252:H252" si="54">SUM(C253:C256)</f>
        <v>157.3</v>
      </c>
      <c r="D252" s="89"/>
      <c r="E252" s="88">
        <f t="shared" si="54"/>
        <v>262.64</v>
      </c>
      <c r="F252" s="88">
        <f t="shared" si="54"/>
        <v>0</v>
      </c>
      <c r="G252" s="90">
        <f t="shared" si="54"/>
        <v>305.34</v>
      </c>
      <c r="H252" s="88">
        <f t="shared" si="54"/>
        <v>0</v>
      </c>
    </row>
    <row r="253" ht="59.25" customHeight="1" spans="1:8">
      <c r="A253" s="92">
        <v>2080901</v>
      </c>
      <c r="B253" s="93" t="s">
        <v>769</v>
      </c>
      <c r="C253" s="94">
        <v>151.5</v>
      </c>
      <c r="D253" s="95" t="s">
        <v>1533</v>
      </c>
      <c r="E253" s="94">
        <v>255.64</v>
      </c>
      <c r="F253" s="96" t="s">
        <v>1534</v>
      </c>
      <c r="G253" s="97">
        <v>292.84</v>
      </c>
      <c r="H253" s="95" t="s">
        <v>1535</v>
      </c>
    </row>
    <row r="254" ht="16.5" customHeight="1" spans="1:8">
      <c r="A254" s="92">
        <v>2080902</v>
      </c>
      <c r="B254" s="93" t="s">
        <v>770</v>
      </c>
      <c r="C254" s="94"/>
      <c r="D254" s="98"/>
      <c r="E254" s="94"/>
      <c r="F254" s="99"/>
      <c r="G254" s="97"/>
      <c r="H254" s="98"/>
    </row>
    <row r="255" ht="15.75" customHeight="1" spans="1:8">
      <c r="A255" s="92">
        <v>2080903</v>
      </c>
      <c r="B255" s="93" t="s">
        <v>771</v>
      </c>
      <c r="C255" s="94"/>
      <c r="D255" s="98"/>
      <c r="E255" s="94"/>
      <c r="F255" s="99"/>
      <c r="G255" s="97"/>
      <c r="H255" s="98"/>
    </row>
    <row r="256" ht="30" customHeight="1" spans="1:8">
      <c r="A256" s="92">
        <v>2080999</v>
      </c>
      <c r="B256" s="93" t="s">
        <v>773</v>
      </c>
      <c r="C256" s="94">
        <v>5.8</v>
      </c>
      <c r="D256" s="95" t="s">
        <v>1536</v>
      </c>
      <c r="E256" s="94">
        <v>7</v>
      </c>
      <c r="F256" s="96" t="s">
        <v>1537</v>
      </c>
      <c r="G256" s="97">
        <v>12.5</v>
      </c>
      <c r="H256" s="101" t="s">
        <v>1538</v>
      </c>
    </row>
    <row r="257" s="37" customFormat="1" ht="18" customHeight="1" spans="1:8">
      <c r="A257" s="86">
        <v>20810</v>
      </c>
      <c r="B257" s="87" t="s">
        <v>774</v>
      </c>
      <c r="C257" s="88">
        <f t="shared" ref="C257:H257" si="55">SUM(C258:C263)</f>
        <v>187.58</v>
      </c>
      <c r="D257" s="89"/>
      <c r="E257" s="88">
        <f t="shared" si="55"/>
        <v>152.16</v>
      </c>
      <c r="F257" s="88">
        <f t="shared" si="55"/>
        <v>0</v>
      </c>
      <c r="G257" s="90">
        <f t="shared" si="55"/>
        <v>141.6</v>
      </c>
      <c r="H257" s="88">
        <f t="shared" si="55"/>
        <v>0</v>
      </c>
    </row>
    <row r="258" ht="16" customHeight="1" spans="1:8">
      <c r="A258" s="92">
        <v>2081001</v>
      </c>
      <c r="B258" s="93" t="s">
        <v>775</v>
      </c>
      <c r="C258" s="94">
        <v>50.18</v>
      </c>
      <c r="D258" s="95" t="s">
        <v>1539</v>
      </c>
      <c r="E258" s="94"/>
      <c r="F258" s="96"/>
      <c r="G258" s="97"/>
      <c r="H258" s="95"/>
    </row>
    <row r="259" ht="56.25" customHeight="1" spans="1:8">
      <c r="A259" s="92">
        <v>2081002</v>
      </c>
      <c r="B259" s="93" t="s">
        <v>776</v>
      </c>
      <c r="C259" s="94">
        <v>137.4</v>
      </c>
      <c r="D259" s="95" t="s">
        <v>1540</v>
      </c>
      <c r="E259" s="94">
        <v>152.16</v>
      </c>
      <c r="F259" s="96" t="s">
        <v>1541</v>
      </c>
      <c r="G259" s="97">
        <v>141.6</v>
      </c>
      <c r="H259" s="95" t="s">
        <v>1542</v>
      </c>
    </row>
    <row r="260" ht="19.5" customHeight="1" spans="1:8">
      <c r="A260" s="92">
        <v>2081003</v>
      </c>
      <c r="B260" s="93" t="s">
        <v>777</v>
      </c>
      <c r="C260" s="94"/>
      <c r="D260" s="98"/>
      <c r="E260" s="94"/>
      <c r="F260" s="99"/>
      <c r="G260" s="97"/>
      <c r="H260" s="98"/>
    </row>
    <row r="261" ht="18.75" customHeight="1" spans="1:8">
      <c r="A261" s="92">
        <v>2081004</v>
      </c>
      <c r="B261" s="93" t="s">
        <v>778</v>
      </c>
      <c r="C261" s="94"/>
      <c r="D261" s="98"/>
      <c r="E261" s="94"/>
      <c r="F261" s="99"/>
      <c r="G261" s="97"/>
      <c r="H261" s="98"/>
    </row>
    <row r="262" ht="18.75" customHeight="1" spans="1:8">
      <c r="A262" s="92">
        <v>2081005</v>
      </c>
      <c r="B262" s="93" t="s">
        <v>779</v>
      </c>
      <c r="C262" s="94"/>
      <c r="D262" s="98"/>
      <c r="E262" s="94"/>
      <c r="F262" s="99"/>
      <c r="G262" s="97"/>
      <c r="H262" s="98"/>
    </row>
    <row r="263" ht="17.25" customHeight="1" spans="1:8">
      <c r="A263" s="92">
        <v>2081099</v>
      </c>
      <c r="B263" s="93" t="s">
        <v>780</v>
      </c>
      <c r="C263" s="94"/>
      <c r="D263" s="98"/>
      <c r="E263" s="94"/>
      <c r="F263" s="99"/>
      <c r="G263" s="97"/>
      <c r="H263" s="98"/>
    </row>
    <row r="264" s="37" customFormat="1" ht="16.5" customHeight="1" spans="1:8">
      <c r="A264" s="86">
        <v>20811</v>
      </c>
      <c r="B264" s="87" t="s">
        <v>781</v>
      </c>
      <c r="C264" s="88">
        <f t="shared" ref="C264:H264" si="56">SUM(C265:C269)</f>
        <v>0</v>
      </c>
      <c r="D264" s="89"/>
      <c r="E264" s="88">
        <f t="shared" si="56"/>
        <v>96</v>
      </c>
      <c r="F264" s="88">
        <f t="shared" si="56"/>
        <v>0</v>
      </c>
      <c r="G264" s="90">
        <f t="shared" si="56"/>
        <v>68</v>
      </c>
      <c r="H264" s="88">
        <f t="shared" si="56"/>
        <v>0</v>
      </c>
    </row>
    <row r="265" ht="18.75" customHeight="1" spans="1:8">
      <c r="A265" s="92">
        <v>2081101</v>
      </c>
      <c r="B265" s="93" t="s">
        <v>453</v>
      </c>
      <c r="C265" s="94"/>
      <c r="D265" s="98"/>
      <c r="E265" s="94"/>
      <c r="F265" s="99"/>
      <c r="G265" s="97"/>
      <c r="H265" s="98"/>
    </row>
    <row r="266" ht="21" customHeight="1" spans="1:8">
      <c r="A266" s="92">
        <v>2081104</v>
      </c>
      <c r="B266" s="93" t="s">
        <v>782</v>
      </c>
      <c r="C266" s="94"/>
      <c r="D266" s="98"/>
      <c r="E266" s="94"/>
      <c r="F266" s="99"/>
      <c r="G266" s="97">
        <v>17</v>
      </c>
      <c r="H266" s="98" t="s">
        <v>1543</v>
      </c>
    </row>
    <row r="267" ht="60.75" customHeight="1" spans="1:8">
      <c r="A267" s="92">
        <v>2081105</v>
      </c>
      <c r="B267" s="93" t="s">
        <v>783</v>
      </c>
      <c r="C267" s="94"/>
      <c r="D267" s="98"/>
      <c r="E267" s="94">
        <v>96</v>
      </c>
      <c r="F267" s="96" t="s">
        <v>1544</v>
      </c>
      <c r="G267" s="97">
        <v>18</v>
      </c>
      <c r="H267" s="101" t="s">
        <v>1545</v>
      </c>
    </row>
    <row r="268" ht="18" customHeight="1" spans="1:8">
      <c r="A268" s="92">
        <v>2081107</v>
      </c>
      <c r="B268" s="93" t="s">
        <v>784</v>
      </c>
      <c r="C268" s="94"/>
      <c r="D268" s="98"/>
      <c r="E268" s="94"/>
      <c r="F268" s="96"/>
      <c r="G268" s="97"/>
      <c r="H268" s="95"/>
    </row>
    <row r="269" ht="42" customHeight="1" spans="1:8">
      <c r="A269" s="92">
        <v>2081199</v>
      </c>
      <c r="B269" s="93" t="s">
        <v>785</v>
      </c>
      <c r="C269" s="94"/>
      <c r="D269" s="98"/>
      <c r="E269" s="94"/>
      <c r="F269" s="99"/>
      <c r="G269" s="97">
        <v>33</v>
      </c>
      <c r="H269" s="101" t="s">
        <v>1546</v>
      </c>
    </row>
    <row r="270" s="37" customFormat="1" spans="1:8">
      <c r="A270" s="86">
        <v>20815</v>
      </c>
      <c r="B270" s="87" t="s">
        <v>786</v>
      </c>
      <c r="C270" s="88">
        <f t="shared" ref="C270:H270" si="57">SUM(C271:C272)</f>
        <v>106.77</v>
      </c>
      <c r="D270" s="89"/>
      <c r="E270" s="88">
        <f t="shared" si="57"/>
        <v>0</v>
      </c>
      <c r="F270" s="88">
        <f t="shared" si="57"/>
        <v>0</v>
      </c>
      <c r="G270" s="90">
        <f t="shared" si="57"/>
        <v>1000</v>
      </c>
      <c r="H270" s="88">
        <f t="shared" si="57"/>
        <v>0</v>
      </c>
    </row>
    <row r="271" ht="30.75" customHeight="1" spans="1:8">
      <c r="A271" s="92">
        <v>2081503</v>
      </c>
      <c r="B271" s="93" t="s">
        <v>789</v>
      </c>
      <c r="C271" s="94">
        <v>106.77</v>
      </c>
      <c r="D271" s="95" t="s">
        <v>1547</v>
      </c>
      <c r="E271" s="94"/>
      <c r="F271" s="96"/>
      <c r="G271" s="97">
        <v>1000</v>
      </c>
      <c r="H271" s="101" t="s">
        <v>1548</v>
      </c>
    </row>
    <row r="272" ht="20.25" customHeight="1" spans="1:8">
      <c r="A272" s="92">
        <v>2081599</v>
      </c>
      <c r="B272" s="93" t="s">
        <v>790</v>
      </c>
      <c r="C272" s="94"/>
      <c r="D272" s="98"/>
      <c r="E272" s="94"/>
      <c r="F272" s="99"/>
      <c r="G272" s="97"/>
      <c r="H272" s="98"/>
    </row>
    <row r="273" s="37" customFormat="1" ht="15.75" customHeight="1" spans="1:8">
      <c r="A273" s="86">
        <v>20819</v>
      </c>
      <c r="B273" s="87" t="s">
        <v>1549</v>
      </c>
      <c r="C273" s="88">
        <f t="shared" ref="C273:H273" si="58">SUM(C274:C275)</f>
        <v>1197.13</v>
      </c>
      <c r="D273" s="89"/>
      <c r="E273" s="88">
        <f t="shared" si="58"/>
        <v>0</v>
      </c>
      <c r="F273" s="88">
        <f t="shared" si="58"/>
        <v>0</v>
      </c>
      <c r="G273" s="90">
        <f t="shared" si="58"/>
        <v>0</v>
      </c>
      <c r="H273" s="88">
        <f t="shared" si="58"/>
        <v>0</v>
      </c>
    </row>
    <row r="274" ht="15" customHeight="1" spans="1:8">
      <c r="A274" s="92">
        <v>2081901</v>
      </c>
      <c r="B274" s="93" t="s">
        <v>792</v>
      </c>
      <c r="C274" s="94">
        <v>682.06</v>
      </c>
      <c r="D274" s="95" t="s">
        <v>1550</v>
      </c>
      <c r="E274" s="94"/>
      <c r="F274" s="105"/>
      <c r="G274" s="97"/>
      <c r="H274" s="107"/>
    </row>
    <row r="275" ht="15" customHeight="1" spans="1:8">
      <c r="A275" s="92">
        <v>2081902</v>
      </c>
      <c r="B275" s="93" t="s">
        <v>793</v>
      </c>
      <c r="C275" s="94">
        <v>515.07</v>
      </c>
      <c r="D275" s="95" t="s">
        <v>1551</v>
      </c>
      <c r="E275" s="94"/>
      <c r="F275" s="105"/>
      <c r="G275" s="97"/>
      <c r="H275" s="107"/>
    </row>
    <row r="276" s="37" customFormat="1" spans="1:8">
      <c r="A276" s="86">
        <v>20820</v>
      </c>
      <c r="B276" s="87" t="s">
        <v>794</v>
      </c>
      <c r="C276" s="88">
        <f t="shared" ref="C276:H276" si="59">SUM(C277:C278)</f>
        <v>10</v>
      </c>
      <c r="D276" s="89"/>
      <c r="E276" s="88">
        <f t="shared" si="59"/>
        <v>0</v>
      </c>
      <c r="F276" s="88">
        <f t="shared" si="59"/>
        <v>0</v>
      </c>
      <c r="G276" s="90">
        <f t="shared" si="59"/>
        <v>10</v>
      </c>
      <c r="H276" s="88">
        <f t="shared" si="59"/>
        <v>0</v>
      </c>
    </row>
    <row r="277" ht="17.25" customHeight="1" spans="1:8">
      <c r="A277" s="92">
        <v>2082001</v>
      </c>
      <c r="B277" s="93" t="s">
        <v>795</v>
      </c>
      <c r="C277" s="94">
        <v>10</v>
      </c>
      <c r="D277" s="95" t="s">
        <v>1552</v>
      </c>
      <c r="E277" s="94"/>
      <c r="F277" s="105"/>
      <c r="G277" s="97">
        <v>10</v>
      </c>
      <c r="H277" s="107" t="s">
        <v>1553</v>
      </c>
    </row>
    <row r="278" ht="14" customHeight="1" spans="1:8">
      <c r="A278" s="92">
        <v>2082002</v>
      </c>
      <c r="B278" s="93" t="s">
        <v>796</v>
      </c>
      <c r="C278" s="94"/>
      <c r="D278" s="98"/>
      <c r="E278" s="94"/>
      <c r="F278" s="99"/>
      <c r="G278" s="97"/>
      <c r="H278" s="101"/>
    </row>
    <row r="279" s="37" customFormat="1" spans="1:8">
      <c r="A279" s="86">
        <v>20821</v>
      </c>
      <c r="B279" s="87" t="s">
        <v>797</v>
      </c>
      <c r="C279" s="88">
        <f t="shared" ref="C279:H279" si="60">SUM(C280:C281)</f>
        <v>203.55</v>
      </c>
      <c r="D279" s="89"/>
      <c r="E279" s="88">
        <f t="shared" si="60"/>
        <v>193.2</v>
      </c>
      <c r="F279" s="88">
        <f t="shared" si="60"/>
        <v>0</v>
      </c>
      <c r="G279" s="90">
        <f t="shared" si="60"/>
        <v>267.35</v>
      </c>
      <c r="H279" s="88">
        <f t="shared" si="60"/>
        <v>0</v>
      </c>
    </row>
    <row r="280" spans="1:8">
      <c r="A280" s="92">
        <v>2082101</v>
      </c>
      <c r="B280" s="93" t="s">
        <v>798</v>
      </c>
      <c r="C280" s="94"/>
      <c r="D280" s="98"/>
      <c r="E280" s="94"/>
      <c r="F280" s="99"/>
      <c r="G280" s="97"/>
      <c r="H280" s="98"/>
    </row>
    <row r="281" ht="46.5" customHeight="1" spans="1:8">
      <c r="A281" s="92">
        <v>2082102</v>
      </c>
      <c r="B281" s="93" t="s">
        <v>799</v>
      </c>
      <c r="C281" s="94">
        <v>203.55</v>
      </c>
      <c r="D281" s="95" t="s">
        <v>1554</v>
      </c>
      <c r="E281" s="94">
        <v>193.2</v>
      </c>
      <c r="F281" s="96" t="s">
        <v>1555</v>
      </c>
      <c r="G281" s="97">
        <v>267.35</v>
      </c>
      <c r="H281" s="95" t="s">
        <v>1556</v>
      </c>
    </row>
    <row r="282" s="37" customFormat="1" ht="17.25" customHeight="1" spans="1:8">
      <c r="A282" s="86">
        <v>20825</v>
      </c>
      <c r="B282" s="87" t="s">
        <v>800</v>
      </c>
      <c r="C282" s="88">
        <f t="shared" ref="C282:H282" si="61">SUM(C283:C284)</f>
        <v>159.68</v>
      </c>
      <c r="D282" s="89"/>
      <c r="E282" s="88">
        <f t="shared" si="61"/>
        <v>195.79</v>
      </c>
      <c r="F282" s="88">
        <f t="shared" si="61"/>
        <v>0</v>
      </c>
      <c r="G282" s="90">
        <f t="shared" si="61"/>
        <v>214.43</v>
      </c>
      <c r="H282" s="88">
        <f t="shared" si="61"/>
        <v>0</v>
      </c>
    </row>
    <row r="283" ht="27.75" customHeight="1" spans="1:8">
      <c r="A283" s="92">
        <v>2082501</v>
      </c>
      <c r="B283" s="93" t="s">
        <v>801</v>
      </c>
      <c r="C283" s="94"/>
      <c r="D283" s="98"/>
      <c r="E283" s="94">
        <v>40</v>
      </c>
      <c r="F283" s="96" t="s">
        <v>1557</v>
      </c>
      <c r="G283" s="97">
        <v>44.15</v>
      </c>
      <c r="H283" s="95" t="s">
        <v>1558</v>
      </c>
    </row>
    <row r="284" ht="99" customHeight="1" spans="1:8">
      <c r="A284" s="92">
        <v>2082502</v>
      </c>
      <c r="B284" s="93" t="s">
        <v>802</v>
      </c>
      <c r="C284" s="94">
        <v>159.68</v>
      </c>
      <c r="D284" s="95" t="s">
        <v>1559</v>
      </c>
      <c r="E284" s="94">
        <v>155.79</v>
      </c>
      <c r="F284" s="96" t="s">
        <v>1560</v>
      </c>
      <c r="G284" s="97">
        <v>170.28</v>
      </c>
      <c r="H284" s="95" t="s">
        <v>1561</v>
      </c>
    </row>
    <row r="285" s="37" customFormat="1" ht="16.5" customHeight="1" spans="1:8">
      <c r="A285" s="86">
        <v>20826</v>
      </c>
      <c r="B285" s="87" t="s">
        <v>803</v>
      </c>
      <c r="C285" s="88">
        <f>SUM(C286:C293)</f>
        <v>277.86</v>
      </c>
      <c r="D285" s="89"/>
      <c r="E285" s="88">
        <f t="shared" ref="E285:H285" si="62">SUM(E286:E288)</f>
        <v>117.82</v>
      </c>
      <c r="F285" s="88">
        <f t="shared" si="62"/>
        <v>0</v>
      </c>
      <c r="G285" s="90">
        <f t="shared" si="62"/>
        <v>390.32</v>
      </c>
      <c r="H285" s="88">
        <f t="shared" si="62"/>
        <v>0</v>
      </c>
    </row>
    <row r="286" ht="21" customHeight="1" spans="1:8">
      <c r="A286" s="92">
        <v>2082601</v>
      </c>
      <c r="B286" s="93" t="s">
        <v>804</v>
      </c>
      <c r="C286" s="94"/>
      <c r="D286" s="98"/>
      <c r="E286" s="94"/>
      <c r="F286" s="99"/>
      <c r="G286" s="97"/>
      <c r="H286" s="98"/>
    </row>
    <row r="287" ht="39" customHeight="1" spans="1:8">
      <c r="A287" s="92">
        <v>2082602</v>
      </c>
      <c r="B287" s="93" t="s">
        <v>805</v>
      </c>
      <c r="C287" s="94">
        <v>277.86</v>
      </c>
      <c r="D287" s="95" t="s">
        <v>1562</v>
      </c>
      <c r="E287" s="94">
        <v>117.82</v>
      </c>
      <c r="F287" s="96" t="s">
        <v>1563</v>
      </c>
      <c r="G287" s="97">
        <v>390.32</v>
      </c>
      <c r="H287" s="101" t="s">
        <v>1564</v>
      </c>
    </row>
    <row r="288" ht="23.1" customHeight="1" spans="1:8">
      <c r="A288" s="92">
        <v>2082699</v>
      </c>
      <c r="B288" s="93" t="s">
        <v>806</v>
      </c>
      <c r="C288" s="94"/>
      <c r="D288" s="95"/>
      <c r="E288" s="94"/>
      <c r="F288" s="96"/>
      <c r="G288" s="97"/>
      <c r="H288" s="95"/>
    </row>
    <row r="289" ht="23.1" customHeight="1" spans="1:8">
      <c r="A289" s="86">
        <v>20827</v>
      </c>
      <c r="B289" s="87" t="s">
        <v>807</v>
      </c>
      <c r="C289" s="94"/>
      <c r="D289" s="95"/>
      <c r="E289" s="88">
        <f t="shared" ref="E289:H289" si="63">SUM(E290:E293)</f>
        <v>0</v>
      </c>
      <c r="F289" s="88">
        <f t="shared" si="63"/>
        <v>0</v>
      </c>
      <c r="G289" s="90">
        <f t="shared" si="63"/>
        <v>0</v>
      </c>
      <c r="H289" s="88">
        <f t="shared" si="63"/>
        <v>0</v>
      </c>
    </row>
    <row r="290" spans="1:8">
      <c r="A290" s="92">
        <v>2082701</v>
      </c>
      <c r="B290" s="93" t="s">
        <v>808</v>
      </c>
      <c r="C290" s="94"/>
      <c r="D290" s="98"/>
      <c r="E290" s="94"/>
      <c r="F290" s="99"/>
      <c r="G290" s="97"/>
      <c r="H290" s="98"/>
    </row>
    <row r="291" spans="1:8">
      <c r="A291" s="92">
        <v>2082702</v>
      </c>
      <c r="B291" s="93" t="s">
        <v>809</v>
      </c>
      <c r="C291" s="94"/>
      <c r="D291" s="98"/>
      <c r="E291" s="94"/>
      <c r="F291" s="105"/>
      <c r="G291" s="97"/>
      <c r="H291" s="107"/>
    </row>
    <row r="292" spans="1:8">
      <c r="A292" s="92">
        <v>2082703</v>
      </c>
      <c r="B292" s="93" t="s">
        <v>810</v>
      </c>
      <c r="C292" s="94"/>
      <c r="D292" s="98"/>
      <c r="E292" s="94"/>
      <c r="F292" s="99"/>
      <c r="G292" s="97"/>
      <c r="H292" s="98"/>
    </row>
    <row r="293" spans="1:8">
      <c r="A293" s="92">
        <v>2082799</v>
      </c>
      <c r="B293" s="93" t="s">
        <v>811</v>
      </c>
      <c r="C293" s="94"/>
      <c r="D293" s="98"/>
      <c r="E293" s="94"/>
      <c r="F293" s="99"/>
      <c r="G293" s="97"/>
      <c r="H293" s="98"/>
    </row>
    <row r="294" s="37" customFormat="1" ht="15.75" customHeight="1" spans="1:8">
      <c r="A294" s="86">
        <v>20899</v>
      </c>
      <c r="B294" s="87" t="s">
        <v>812</v>
      </c>
      <c r="C294" s="88">
        <f t="shared" ref="C294:H294" si="64">SUM(C295)</f>
        <v>198</v>
      </c>
      <c r="D294" s="89"/>
      <c r="E294" s="88">
        <f t="shared" si="64"/>
        <v>194.62</v>
      </c>
      <c r="F294" s="88">
        <f t="shared" si="64"/>
        <v>0</v>
      </c>
      <c r="G294" s="90">
        <f t="shared" si="64"/>
        <v>164.39</v>
      </c>
      <c r="H294" s="88">
        <f t="shared" si="64"/>
        <v>0</v>
      </c>
    </row>
    <row r="295" ht="67.5" customHeight="1" spans="1:8">
      <c r="A295" s="92">
        <v>2089901</v>
      </c>
      <c r="B295" s="93" t="s">
        <v>813</v>
      </c>
      <c r="C295" s="94">
        <v>198</v>
      </c>
      <c r="D295" s="95" t="s">
        <v>1565</v>
      </c>
      <c r="E295" s="94">
        <v>194.62</v>
      </c>
      <c r="F295" s="96" t="s">
        <v>1566</v>
      </c>
      <c r="G295" s="97">
        <v>164.39</v>
      </c>
      <c r="H295" s="95" t="s">
        <v>1567</v>
      </c>
    </row>
    <row r="296" s="37" customFormat="1" ht="14.25" customHeight="1" spans="1:8">
      <c r="A296" s="86">
        <v>210</v>
      </c>
      <c r="B296" s="87" t="s">
        <v>814</v>
      </c>
      <c r="C296" s="88">
        <f>C297+C300+C303+C306+C325+C314+C318+C343</f>
        <v>5186.16</v>
      </c>
      <c r="D296" s="110"/>
      <c r="E296" s="88">
        <f t="shared" ref="E296:H296" si="65">E297+E300+E303+E306+E314+E318+E325+E330+E336+E340+E343</f>
        <v>5580.95</v>
      </c>
      <c r="F296" s="88">
        <f t="shared" si="65"/>
        <v>0</v>
      </c>
      <c r="G296" s="90">
        <f t="shared" si="65"/>
        <v>4052.77</v>
      </c>
      <c r="H296" s="88">
        <f t="shared" si="65"/>
        <v>0</v>
      </c>
    </row>
    <row r="297" s="37" customFormat="1" ht="14.25" customHeight="1" spans="1:8">
      <c r="A297" s="86">
        <v>21001</v>
      </c>
      <c r="B297" s="87" t="s">
        <v>815</v>
      </c>
      <c r="C297" s="88">
        <f t="shared" ref="C297:H297" si="66">SUM(C298:C299)</f>
        <v>87.48</v>
      </c>
      <c r="D297" s="110"/>
      <c r="E297" s="88">
        <f t="shared" si="66"/>
        <v>90.38</v>
      </c>
      <c r="F297" s="88">
        <f t="shared" si="66"/>
        <v>0</v>
      </c>
      <c r="G297" s="90">
        <f t="shared" si="66"/>
        <v>76.57</v>
      </c>
      <c r="H297" s="88">
        <f t="shared" si="66"/>
        <v>0</v>
      </c>
    </row>
    <row r="298" ht="65.25" customHeight="1" spans="1:8">
      <c r="A298" s="92">
        <v>2100101</v>
      </c>
      <c r="B298" s="93" t="s">
        <v>453</v>
      </c>
      <c r="C298" s="94">
        <v>87.48</v>
      </c>
      <c r="D298" s="95" t="s">
        <v>1568</v>
      </c>
      <c r="E298" s="94">
        <v>90.38</v>
      </c>
      <c r="F298" s="96" t="s">
        <v>1569</v>
      </c>
      <c r="G298" s="97">
        <v>74.57</v>
      </c>
      <c r="H298" s="101" t="s">
        <v>1570</v>
      </c>
    </row>
    <row r="299" ht="19.5" customHeight="1" spans="1:8">
      <c r="A299" s="92">
        <v>2100199</v>
      </c>
      <c r="B299" s="93" t="s">
        <v>816</v>
      </c>
      <c r="C299" s="94"/>
      <c r="D299" s="95"/>
      <c r="E299" s="94"/>
      <c r="F299" s="96"/>
      <c r="G299" s="97">
        <v>2</v>
      </c>
      <c r="H299" s="101" t="s">
        <v>1571</v>
      </c>
    </row>
    <row r="300" s="37" customFormat="1" ht="20.25" customHeight="1" spans="1:8">
      <c r="A300" s="86">
        <v>21002</v>
      </c>
      <c r="B300" s="87" t="s">
        <v>817</v>
      </c>
      <c r="C300" s="88">
        <f t="shared" ref="C300:H300" si="67">SUM(C301:C302)</f>
        <v>116.5</v>
      </c>
      <c r="D300" s="110"/>
      <c r="E300" s="88">
        <f t="shared" si="67"/>
        <v>197.89</v>
      </c>
      <c r="F300" s="88">
        <f t="shared" si="67"/>
        <v>0</v>
      </c>
      <c r="G300" s="90">
        <f t="shared" si="67"/>
        <v>425.29</v>
      </c>
      <c r="H300" s="88">
        <f t="shared" si="67"/>
        <v>0</v>
      </c>
    </row>
    <row r="301" ht="81" customHeight="1" spans="1:8">
      <c r="A301" s="92">
        <v>2100201</v>
      </c>
      <c r="B301" s="93" t="s">
        <v>818</v>
      </c>
      <c r="C301" s="94">
        <v>116.5</v>
      </c>
      <c r="D301" s="95" t="s">
        <v>1572</v>
      </c>
      <c r="E301" s="94">
        <v>197.89</v>
      </c>
      <c r="F301" s="96" t="s">
        <v>1573</v>
      </c>
      <c r="G301" s="97">
        <v>425.29</v>
      </c>
      <c r="H301" s="101" t="s">
        <v>1574</v>
      </c>
    </row>
    <row r="302" ht="15" customHeight="1" spans="1:8">
      <c r="A302" s="92">
        <v>2100202</v>
      </c>
      <c r="B302" s="93" t="s">
        <v>819</v>
      </c>
      <c r="C302" s="94"/>
      <c r="D302" s="95"/>
      <c r="E302" s="94"/>
      <c r="F302" s="96"/>
      <c r="G302" s="97"/>
      <c r="H302" s="95"/>
    </row>
    <row r="303" s="37" customFormat="1" ht="16.5" customHeight="1" spans="1:8">
      <c r="A303" s="86">
        <v>21003</v>
      </c>
      <c r="B303" s="87" t="s">
        <v>820</v>
      </c>
      <c r="C303" s="88">
        <f t="shared" ref="C303:H303" si="68">SUM(C304:C305)</f>
        <v>909.52</v>
      </c>
      <c r="D303" s="110"/>
      <c r="E303" s="88">
        <f t="shared" si="68"/>
        <v>1423.45</v>
      </c>
      <c r="F303" s="88">
        <f t="shared" si="68"/>
        <v>0</v>
      </c>
      <c r="G303" s="90">
        <f t="shared" si="68"/>
        <v>103.1</v>
      </c>
      <c r="H303" s="88">
        <f t="shared" si="68"/>
        <v>0</v>
      </c>
    </row>
    <row r="304" ht="15" customHeight="1" spans="1:8">
      <c r="A304" s="92">
        <v>2100302</v>
      </c>
      <c r="B304" s="93" t="s">
        <v>821</v>
      </c>
      <c r="C304" s="94">
        <v>768.72</v>
      </c>
      <c r="D304" s="95" t="s">
        <v>1575</v>
      </c>
      <c r="E304" s="94">
        <v>1359.45</v>
      </c>
      <c r="F304" s="96" t="s">
        <v>1576</v>
      </c>
      <c r="G304" s="97">
        <v>11.1</v>
      </c>
      <c r="H304" s="101" t="s">
        <v>1577</v>
      </c>
    </row>
    <row r="305" ht="19.5" customHeight="1" spans="1:8">
      <c r="A305" s="92">
        <v>2100399</v>
      </c>
      <c r="B305" s="93" t="s">
        <v>822</v>
      </c>
      <c r="C305" s="94">
        <v>140.8</v>
      </c>
      <c r="D305" s="95" t="s">
        <v>1578</v>
      </c>
      <c r="E305" s="94">
        <v>64</v>
      </c>
      <c r="F305" s="96" t="s">
        <v>1579</v>
      </c>
      <c r="G305" s="97">
        <v>92</v>
      </c>
      <c r="H305" s="95" t="s">
        <v>1580</v>
      </c>
    </row>
    <row r="306" s="37" customFormat="1" ht="18" customHeight="1" spans="1:8">
      <c r="A306" s="86">
        <v>21004</v>
      </c>
      <c r="B306" s="87" t="s">
        <v>823</v>
      </c>
      <c r="C306" s="88">
        <f t="shared" ref="C306:H306" si="69">SUM(C307:C313)</f>
        <v>387.35</v>
      </c>
      <c r="D306" s="110"/>
      <c r="E306" s="88">
        <f t="shared" si="69"/>
        <v>585.17</v>
      </c>
      <c r="F306" s="88">
        <f t="shared" si="69"/>
        <v>0</v>
      </c>
      <c r="G306" s="90">
        <f t="shared" si="69"/>
        <v>456.39</v>
      </c>
      <c r="H306" s="88">
        <f t="shared" si="69"/>
        <v>0</v>
      </c>
    </row>
    <row r="307" ht="69" customHeight="1" spans="1:8">
      <c r="A307" s="92">
        <v>2100401</v>
      </c>
      <c r="B307" s="93" t="s">
        <v>824</v>
      </c>
      <c r="C307" s="94">
        <v>135.83</v>
      </c>
      <c r="D307" s="95" t="s">
        <v>1581</v>
      </c>
      <c r="E307" s="94">
        <v>238.27</v>
      </c>
      <c r="F307" s="96" t="s">
        <v>1582</v>
      </c>
      <c r="G307" s="97">
        <v>306.89</v>
      </c>
      <c r="H307" s="101" t="s">
        <v>1583</v>
      </c>
    </row>
    <row r="308" ht="17.25" customHeight="1" spans="1:8">
      <c r="A308" s="92">
        <v>2100402</v>
      </c>
      <c r="B308" s="93" t="s">
        <v>825</v>
      </c>
      <c r="C308" s="94"/>
      <c r="D308" s="98"/>
      <c r="E308" s="94"/>
      <c r="F308" s="99"/>
      <c r="G308" s="97"/>
      <c r="H308" s="98"/>
    </row>
    <row r="309" ht="19.5" customHeight="1" spans="1:8">
      <c r="A309" s="92">
        <v>2100403</v>
      </c>
      <c r="B309" s="93" t="s">
        <v>826</v>
      </c>
      <c r="C309" s="94"/>
      <c r="D309" s="98"/>
      <c r="E309" s="94">
        <v>10</v>
      </c>
      <c r="F309" s="96" t="s">
        <v>1584</v>
      </c>
      <c r="G309" s="97">
        <v>10</v>
      </c>
      <c r="H309" s="95" t="s">
        <v>1585</v>
      </c>
    </row>
    <row r="310" ht="29.25" customHeight="1" spans="1:8">
      <c r="A310" s="92">
        <v>2100408</v>
      </c>
      <c r="B310" s="93" t="s">
        <v>827</v>
      </c>
      <c r="C310" s="94">
        <v>251.52</v>
      </c>
      <c r="D310" s="95" t="s">
        <v>1586</v>
      </c>
      <c r="E310" s="94">
        <v>336.9</v>
      </c>
      <c r="F310" s="96" t="s">
        <v>1587</v>
      </c>
      <c r="G310" s="97">
        <v>139.5</v>
      </c>
      <c r="H310" s="101" t="s">
        <v>1588</v>
      </c>
    </row>
    <row r="311" spans="1:8">
      <c r="A311" s="92">
        <v>2100409</v>
      </c>
      <c r="B311" s="93" t="s">
        <v>828</v>
      </c>
      <c r="C311" s="94"/>
      <c r="D311" s="98"/>
      <c r="E311" s="94"/>
      <c r="F311" s="99"/>
      <c r="G311" s="97"/>
      <c r="H311" s="98"/>
    </row>
    <row r="312" spans="1:8">
      <c r="A312" s="92">
        <v>2100410</v>
      </c>
      <c r="B312" s="93" t="s">
        <v>829</v>
      </c>
      <c r="C312" s="94"/>
      <c r="D312" s="95"/>
      <c r="E312" s="94"/>
      <c r="F312" s="96"/>
      <c r="G312" s="97"/>
      <c r="H312" s="95"/>
    </row>
    <row r="313" spans="1:8">
      <c r="A313" s="92">
        <v>2100499</v>
      </c>
      <c r="B313" s="93" t="s">
        <v>830</v>
      </c>
      <c r="C313" s="94"/>
      <c r="D313" s="95"/>
      <c r="E313" s="94"/>
      <c r="F313" s="96"/>
      <c r="G313" s="97"/>
      <c r="H313" s="95"/>
    </row>
    <row r="314" s="37" customFormat="1" ht="18" customHeight="1" spans="1:8">
      <c r="A314" s="86">
        <v>21007</v>
      </c>
      <c r="B314" s="87" t="s">
        <v>834</v>
      </c>
      <c r="C314" s="88">
        <f t="shared" ref="C314:H314" si="70">SUM(C315:C317)</f>
        <v>757.73</v>
      </c>
      <c r="D314" s="110"/>
      <c r="E314" s="88">
        <f t="shared" si="70"/>
        <v>920.56</v>
      </c>
      <c r="F314" s="88">
        <f t="shared" si="70"/>
        <v>0</v>
      </c>
      <c r="G314" s="90">
        <f t="shared" si="70"/>
        <v>498.22</v>
      </c>
      <c r="H314" s="88">
        <f t="shared" si="70"/>
        <v>0</v>
      </c>
    </row>
    <row r="315" ht="49.5" customHeight="1" spans="1:8">
      <c r="A315" s="92">
        <v>2100716</v>
      </c>
      <c r="B315" s="93" t="s">
        <v>835</v>
      </c>
      <c r="C315" s="94">
        <v>266.97</v>
      </c>
      <c r="D315" s="95" t="s">
        <v>1589</v>
      </c>
      <c r="E315" s="94">
        <v>384.45</v>
      </c>
      <c r="F315" s="96" t="s">
        <v>1590</v>
      </c>
      <c r="G315" s="97">
        <v>96.74</v>
      </c>
      <c r="H315" s="95" t="s">
        <v>1591</v>
      </c>
    </row>
    <row r="316" ht="216.75" customHeight="1" spans="1:8">
      <c r="A316" s="92">
        <v>2100717</v>
      </c>
      <c r="B316" s="93" t="s">
        <v>836</v>
      </c>
      <c r="C316" s="94">
        <v>402.08</v>
      </c>
      <c r="D316" s="95" t="s">
        <v>1592</v>
      </c>
      <c r="E316" s="94">
        <v>447.43</v>
      </c>
      <c r="F316" s="96" t="s">
        <v>1593</v>
      </c>
      <c r="G316" s="97">
        <v>401.48</v>
      </c>
      <c r="H316" s="101" t="s">
        <v>1594</v>
      </c>
    </row>
    <row r="317" ht="42.75" customHeight="1" spans="1:8">
      <c r="A317" s="92">
        <v>2100799</v>
      </c>
      <c r="B317" s="93" t="s">
        <v>837</v>
      </c>
      <c r="C317" s="94">
        <v>88.68</v>
      </c>
      <c r="D317" s="95" t="s">
        <v>1595</v>
      </c>
      <c r="E317" s="94">
        <v>88.68</v>
      </c>
      <c r="F317" s="96" t="s">
        <v>1595</v>
      </c>
      <c r="G317" s="97"/>
      <c r="H317" s="95"/>
    </row>
    <row r="318" s="37" customFormat="1" ht="17.25" customHeight="1" spans="1:8">
      <c r="A318" s="86">
        <v>21010</v>
      </c>
      <c r="B318" s="87" t="s">
        <v>838</v>
      </c>
      <c r="C318" s="88">
        <f t="shared" ref="C318:H318" si="71">SUM(C319:C324)</f>
        <v>15</v>
      </c>
      <c r="D318" s="110"/>
      <c r="E318" s="88">
        <f t="shared" si="71"/>
        <v>20</v>
      </c>
      <c r="F318" s="88">
        <f t="shared" si="71"/>
        <v>0</v>
      </c>
      <c r="G318" s="90">
        <f t="shared" si="71"/>
        <v>20</v>
      </c>
      <c r="H318" s="88">
        <f t="shared" si="71"/>
        <v>0</v>
      </c>
    </row>
    <row r="319" ht="15" customHeight="1" spans="1:8">
      <c r="A319" s="92">
        <v>2101001</v>
      </c>
      <c r="B319" s="93" t="s">
        <v>453</v>
      </c>
      <c r="C319" s="94"/>
      <c r="D319" s="95"/>
      <c r="E319" s="94"/>
      <c r="F319" s="96"/>
      <c r="G319" s="97"/>
      <c r="H319" s="95"/>
    </row>
    <row r="320" ht="12.75" customHeight="1" spans="1:8">
      <c r="A320" s="92">
        <v>2101012</v>
      </c>
      <c r="B320" s="93" t="s">
        <v>839</v>
      </c>
      <c r="C320" s="94"/>
      <c r="D320" s="95"/>
      <c r="E320" s="94"/>
      <c r="F320" s="96"/>
      <c r="G320" s="97"/>
      <c r="H320" s="95"/>
    </row>
    <row r="321" spans="1:8">
      <c r="A321" s="92">
        <v>2101014</v>
      </c>
      <c r="B321" s="93" t="s">
        <v>840</v>
      </c>
      <c r="C321" s="94"/>
      <c r="D321" s="95"/>
      <c r="E321" s="94"/>
      <c r="F321" s="96"/>
      <c r="G321" s="97"/>
      <c r="H321" s="95"/>
    </row>
    <row r="322" spans="1:8">
      <c r="A322" s="92">
        <v>2101015</v>
      </c>
      <c r="B322" s="93" t="s">
        <v>841</v>
      </c>
      <c r="C322" s="94"/>
      <c r="D322" s="95"/>
      <c r="E322" s="94"/>
      <c r="F322" s="96"/>
      <c r="G322" s="97"/>
      <c r="H322" s="95"/>
    </row>
    <row r="323" ht="18" customHeight="1" spans="1:8">
      <c r="A323" s="92">
        <v>2101016</v>
      </c>
      <c r="B323" s="93" t="s">
        <v>842</v>
      </c>
      <c r="C323" s="94">
        <v>15</v>
      </c>
      <c r="D323" s="95" t="s">
        <v>1596</v>
      </c>
      <c r="E323" s="94">
        <v>20</v>
      </c>
      <c r="F323" s="96" t="s">
        <v>1597</v>
      </c>
      <c r="G323" s="97">
        <v>20</v>
      </c>
      <c r="H323" s="100" t="s">
        <v>1598</v>
      </c>
    </row>
    <row r="324" spans="1:8">
      <c r="A324" s="92">
        <v>2101099</v>
      </c>
      <c r="B324" s="93" t="s">
        <v>843</v>
      </c>
      <c r="C324" s="94"/>
      <c r="D324" s="95"/>
      <c r="E324" s="94"/>
      <c r="F324" s="96"/>
      <c r="G324" s="97"/>
      <c r="H324" s="95"/>
    </row>
    <row r="325" s="37" customFormat="1" spans="1:8">
      <c r="A325" s="86">
        <v>21011</v>
      </c>
      <c r="B325" s="87" t="s">
        <v>1599</v>
      </c>
      <c r="C325" s="88">
        <f>SUM(C326:C342)</f>
        <v>2912.58</v>
      </c>
      <c r="D325" s="110"/>
      <c r="E325" s="88">
        <f t="shared" ref="E325:H325" si="72">SUM(E326:E329)</f>
        <v>0</v>
      </c>
      <c r="F325" s="88">
        <f t="shared" si="72"/>
        <v>0</v>
      </c>
      <c r="G325" s="90">
        <f t="shared" si="72"/>
        <v>0</v>
      </c>
      <c r="H325" s="88">
        <f t="shared" si="72"/>
        <v>0</v>
      </c>
    </row>
    <row r="326" spans="1:8">
      <c r="A326" s="92">
        <v>2101101</v>
      </c>
      <c r="B326" s="93" t="s">
        <v>1600</v>
      </c>
      <c r="C326" s="94"/>
      <c r="D326" s="95"/>
      <c r="E326" s="94"/>
      <c r="F326" s="96"/>
      <c r="G326" s="97"/>
      <c r="H326" s="95"/>
    </row>
    <row r="327" ht="10.5" customHeight="1" spans="1:8">
      <c r="A327" s="92">
        <v>2101102</v>
      </c>
      <c r="B327" s="93" t="s">
        <v>1601</v>
      </c>
      <c r="C327" s="94"/>
      <c r="D327" s="95"/>
      <c r="E327" s="94"/>
      <c r="F327" s="96"/>
      <c r="G327" s="97"/>
      <c r="H327" s="95"/>
    </row>
    <row r="328" ht="21" customHeight="1" spans="1:8">
      <c r="A328" s="92">
        <v>2101103</v>
      </c>
      <c r="B328" s="93" t="s">
        <v>1602</v>
      </c>
      <c r="C328" s="94"/>
      <c r="D328" s="95"/>
      <c r="E328" s="94"/>
      <c r="F328" s="96"/>
      <c r="G328" s="97"/>
      <c r="H328" s="95"/>
    </row>
    <row r="329" ht="21" customHeight="1" spans="1:8">
      <c r="A329" s="92">
        <v>2101199</v>
      </c>
      <c r="B329" s="93" t="s">
        <v>1603</v>
      </c>
      <c r="C329" s="94"/>
      <c r="D329" s="95"/>
      <c r="E329" s="94"/>
      <c r="F329" s="96"/>
      <c r="G329" s="97"/>
      <c r="H329" s="95"/>
    </row>
    <row r="330" ht="21" customHeight="1" spans="1:8">
      <c r="A330" s="86">
        <v>21012</v>
      </c>
      <c r="B330" s="87" t="s">
        <v>1604</v>
      </c>
      <c r="C330" s="94"/>
      <c r="D330" s="95"/>
      <c r="E330" s="88">
        <f t="shared" ref="E330:H330" si="73">SUM(E331:E335)</f>
        <v>2221.5</v>
      </c>
      <c r="F330" s="88">
        <f t="shared" si="73"/>
        <v>0</v>
      </c>
      <c r="G330" s="90">
        <f t="shared" si="73"/>
        <v>2000</v>
      </c>
      <c r="H330" s="88">
        <f t="shared" si="73"/>
        <v>0</v>
      </c>
    </row>
    <row r="331" ht="21" customHeight="1" spans="1:8">
      <c r="A331" s="92">
        <v>2101201</v>
      </c>
      <c r="B331" s="93" t="s">
        <v>1605</v>
      </c>
      <c r="C331" s="94"/>
      <c r="D331" s="95"/>
      <c r="E331" s="94"/>
      <c r="F331" s="96"/>
      <c r="G331" s="97"/>
      <c r="H331" s="95"/>
    </row>
    <row r="332" ht="26" customHeight="1" spans="1:8">
      <c r="A332" s="92">
        <v>2101202</v>
      </c>
      <c r="B332" s="93" t="s">
        <v>1606</v>
      </c>
      <c r="C332" s="94"/>
      <c r="D332" s="95"/>
      <c r="E332" s="94"/>
      <c r="F332" s="96"/>
      <c r="G332" s="97">
        <v>2000</v>
      </c>
      <c r="H332" s="100" t="s">
        <v>1607</v>
      </c>
    </row>
    <row r="333" ht="39" customHeight="1" spans="1:8">
      <c r="A333" s="92">
        <v>2101203</v>
      </c>
      <c r="B333" s="93" t="s">
        <v>1608</v>
      </c>
      <c r="C333" s="94">
        <v>2352</v>
      </c>
      <c r="D333" s="95" t="s">
        <v>1609</v>
      </c>
      <c r="E333" s="94">
        <v>1816</v>
      </c>
      <c r="F333" s="96" t="s">
        <v>1610</v>
      </c>
      <c r="G333" s="97"/>
      <c r="H333" s="95"/>
    </row>
    <row r="334" ht="36" customHeight="1" spans="1:8">
      <c r="A334" s="92">
        <v>2101204</v>
      </c>
      <c r="B334" s="93" t="s">
        <v>1611</v>
      </c>
      <c r="C334" s="94">
        <v>347</v>
      </c>
      <c r="D334" s="95" t="s">
        <v>1612</v>
      </c>
      <c r="E334" s="94">
        <v>405.5</v>
      </c>
      <c r="F334" s="96" t="s">
        <v>1613</v>
      </c>
      <c r="G334" s="97"/>
      <c r="H334" s="95"/>
    </row>
    <row r="335" ht="21" customHeight="1" spans="1:8">
      <c r="A335" s="92">
        <v>2101299</v>
      </c>
      <c r="B335" s="93" t="s">
        <v>1614</v>
      </c>
      <c r="C335" s="94"/>
      <c r="D335" s="95"/>
      <c r="E335" s="94"/>
      <c r="F335" s="96"/>
      <c r="G335" s="97"/>
      <c r="H335" s="95"/>
    </row>
    <row r="336" ht="21" customHeight="1" spans="1:8">
      <c r="A336" s="86">
        <v>21013</v>
      </c>
      <c r="B336" s="87" t="s">
        <v>1615</v>
      </c>
      <c r="C336" s="94"/>
      <c r="D336" s="95"/>
      <c r="E336" s="88">
        <f t="shared" ref="E336:H336" si="74">SUM(E337:E339)</f>
        <v>0</v>
      </c>
      <c r="F336" s="88">
        <f t="shared" si="74"/>
        <v>0</v>
      </c>
      <c r="G336" s="90">
        <f t="shared" si="74"/>
        <v>351.2</v>
      </c>
      <c r="H336" s="88">
        <f t="shared" si="74"/>
        <v>0</v>
      </c>
    </row>
    <row r="337" ht="73.5" customHeight="1" spans="1:8">
      <c r="A337" s="92">
        <v>2101301</v>
      </c>
      <c r="B337" s="93" t="s">
        <v>1616</v>
      </c>
      <c r="C337" s="94">
        <v>28</v>
      </c>
      <c r="D337" s="95" t="s">
        <v>1617</v>
      </c>
      <c r="E337" s="94"/>
      <c r="F337" s="105"/>
      <c r="G337" s="97">
        <v>351.2</v>
      </c>
      <c r="H337" s="100" t="s">
        <v>1618</v>
      </c>
    </row>
    <row r="338" ht="18" customHeight="1" spans="1:8">
      <c r="A338" s="92">
        <v>2101302</v>
      </c>
      <c r="B338" s="93" t="s">
        <v>1619</v>
      </c>
      <c r="C338" s="94">
        <v>84</v>
      </c>
      <c r="D338" s="95" t="s">
        <v>1620</v>
      </c>
      <c r="E338" s="94"/>
      <c r="F338" s="105"/>
      <c r="G338" s="97"/>
      <c r="H338" s="107"/>
    </row>
    <row r="339" ht="18" customHeight="1" spans="1:8">
      <c r="A339" s="92">
        <v>2101399</v>
      </c>
      <c r="B339" s="93" t="s">
        <v>1621</v>
      </c>
      <c r="C339" s="94"/>
      <c r="D339" s="95"/>
      <c r="E339" s="94"/>
      <c r="F339" s="105"/>
      <c r="G339" s="97"/>
      <c r="H339" s="107"/>
    </row>
    <row r="340" ht="18" customHeight="1" spans="1:8">
      <c r="A340" s="86">
        <v>21014</v>
      </c>
      <c r="B340" s="87" t="s">
        <v>1622</v>
      </c>
      <c r="C340" s="94"/>
      <c r="D340" s="95"/>
      <c r="E340" s="88">
        <f>SUM(E341:E342)</f>
        <v>122</v>
      </c>
      <c r="F340" s="105"/>
      <c r="G340" s="112">
        <f>SUM(G341:G342)</f>
        <v>122</v>
      </c>
      <c r="H340" s="107"/>
    </row>
    <row r="341" ht="36.75" customHeight="1" spans="1:8">
      <c r="A341" s="92">
        <v>2101401</v>
      </c>
      <c r="B341" s="93" t="s">
        <v>1623</v>
      </c>
      <c r="C341" s="94">
        <v>2</v>
      </c>
      <c r="D341" s="95" t="s">
        <v>1624</v>
      </c>
      <c r="E341" s="94">
        <v>2</v>
      </c>
      <c r="F341" s="96" t="s">
        <v>1624</v>
      </c>
      <c r="G341" s="97">
        <v>2</v>
      </c>
      <c r="H341" s="100" t="s">
        <v>1625</v>
      </c>
    </row>
    <row r="342" ht="17.25" customHeight="1" spans="1:8">
      <c r="A342" s="92">
        <v>2101499</v>
      </c>
      <c r="B342" s="93" t="s">
        <v>1626</v>
      </c>
      <c r="C342" s="94">
        <v>99.58</v>
      </c>
      <c r="D342" s="95" t="s">
        <v>1627</v>
      </c>
      <c r="E342" s="94">
        <v>120</v>
      </c>
      <c r="F342" s="96" t="s">
        <v>1628</v>
      </c>
      <c r="G342" s="97">
        <v>120</v>
      </c>
      <c r="H342" s="100" t="s">
        <v>1629</v>
      </c>
    </row>
    <row r="343" s="37" customFormat="1" ht="18" customHeight="1" spans="1:8">
      <c r="A343" s="86">
        <v>21099</v>
      </c>
      <c r="B343" s="87" t="s">
        <v>862</v>
      </c>
      <c r="C343" s="88">
        <f t="shared" ref="C343:H343" si="75">SUM(C344)</f>
        <v>0</v>
      </c>
      <c r="D343" s="110"/>
      <c r="E343" s="88">
        <f t="shared" si="75"/>
        <v>0</v>
      </c>
      <c r="F343" s="88">
        <f t="shared" si="75"/>
        <v>0</v>
      </c>
      <c r="G343" s="90">
        <f t="shared" si="75"/>
        <v>0</v>
      </c>
      <c r="H343" s="88">
        <f t="shared" si="75"/>
        <v>0</v>
      </c>
    </row>
    <row r="344" ht="17" customHeight="1" spans="1:8">
      <c r="A344" s="92">
        <v>2109901</v>
      </c>
      <c r="B344" s="93" t="s">
        <v>863</v>
      </c>
      <c r="C344" s="94"/>
      <c r="D344" s="95"/>
      <c r="E344" s="94"/>
      <c r="F344" s="96"/>
      <c r="G344" s="97"/>
      <c r="H344" s="95"/>
    </row>
    <row r="345" s="37" customFormat="1" spans="1:8">
      <c r="A345" s="86">
        <v>211</v>
      </c>
      <c r="B345" s="87" t="s">
        <v>864</v>
      </c>
      <c r="C345" s="88">
        <f t="shared" ref="C345:H345" si="76">C346+C352+C355+C361+C366+C369+C373+C375+C380</f>
        <v>863.89</v>
      </c>
      <c r="D345" s="110"/>
      <c r="E345" s="88">
        <f t="shared" si="76"/>
        <v>994</v>
      </c>
      <c r="F345" s="88">
        <f t="shared" si="76"/>
        <v>0</v>
      </c>
      <c r="G345" s="90">
        <f t="shared" si="76"/>
        <v>1995.16</v>
      </c>
      <c r="H345" s="88">
        <f t="shared" si="76"/>
        <v>0</v>
      </c>
    </row>
    <row r="346" s="37" customFormat="1" spans="1:8">
      <c r="A346" s="86">
        <v>21101</v>
      </c>
      <c r="B346" s="87" t="s">
        <v>865</v>
      </c>
      <c r="C346" s="88">
        <f t="shared" ref="C346:H346" si="77">SUM(C347:C351)</f>
        <v>0</v>
      </c>
      <c r="D346" s="110"/>
      <c r="E346" s="88">
        <f t="shared" si="77"/>
        <v>0</v>
      </c>
      <c r="F346" s="88">
        <f t="shared" si="77"/>
        <v>0</v>
      </c>
      <c r="G346" s="90">
        <f t="shared" si="77"/>
        <v>520</v>
      </c>
      <c r="H346" s="88">
        <f t="shared" si="77"/>
        <v>0</v>
      </c>
    </row>
    <row r="347" ht="22.5" customHeight="1" spans="1:8">
      <c r="A347" s="92">
        <v>2110101</v>
      </c>
      <c r="B347" s="93" t="s">
        <v>453</v>
      </c>
      <c r="C347" s="94"/>
      <c r="D347" s="95"/>
      <c r="E347" s="94"/>
      <c r="F347" s="105"/>
      <c r="G347" s="97">
        <v>520</v>
      </c>
      <c r="H347" s="107" t="s">
        <v>1630</v>
      </c>
    </row>
    <row r="348" spans="1:8">
      <c r="A348" s="92">
        <v>2110104</v>
      </c>
      <c r="B348" s="93" t="s">
        <v>866</v>
      </c>
      <c r="C348" s="94"/>
      <c r="D348" s="95"/>
      <c r="E348" s="94"/>
      <c r="F348" s="96"/>
      <c r="G348" s="97"/>
      <c r="H348" s="95"/>
    </row>
    <row r="349" spans="1:8">
      <c r="A349" s="92">
        <v>2110105</v>
      </c>
      <c r="B349" s="93" t="s">
        <v>867</v>
      </c>
      <c r="C349" s="94"/>
      <c r="D349" s="95"/>
      <c r="E349" s="94"/>
      <c r="F349" s="96"/>
      <c r="G349" s="97"/>
      <c r="H349" s="95"/>
    </row>
    <row r="350" spans="1:8">
      <c r="A350" s="92">
        <v>2110107</v>
      </c>
      <c r="B350" s="93" t="s">
        <v>868</v>
      </c>
      <c r="C350" s="94"/>
      <c r="D350" s="95"/>
      <c r="E350" s="94"/>
      <c r="F350" s="96"/>
      <c r="G350" s="97"/>
      <c r="H350" s="95"/>
    </row>
    <row r="351" spans="1:8">
      <c r="A351" s="92">
        <v>2110199</v>
      </c>
      <c r="B351" s="93" t="s">
        <v>869</v>
      </c>
      <c r="C351" s="94"/>
      <c r="D351" s="95"/>
      <c r="E351" s="94"/>
      <c r="F351" s="96"/>
      <c r="G351" s="97"/>
      <c r="H351" s="95"/>
    </row>
    <row r="352" s="37" customFormat="1" spans="1:8">
      <c r="A352" s="86">
        <v>21102</v>
      </c>
      <c r="B352" s="87" t="s">
        <v>870</v>
      </c>
      <c r="C352" s="88">
        <f t="shared" ref="C352:H352" si="78">SUM(C353:C354)</f>
        <v>0</v>
      </c>
      <c r="D352" s="110"/>
      <c r="E352" s="88">
        <f t="shared" si="78"/>
        <v>70</v>
      </c>
      <c r="F352" s="88">
        <f t="shared" si="78"/>
        <v>0</v>
      </c>
      <c r="G352" s="90">
        <f t="shared" si="78"/>
        <v>20</v>
      </c>
      <c r="H352" s="88">
        <f t="shared" si="78"/>
        <v>0</v>
      </c>
    </row>
    <row r="353" spans="1:8">
      <c r="A353" s="92">
        <v>2110203</v>
      </c>
      <c r="B353" s="93" t="s">
        <v>871</v>
      </c>
      <c r="C353" s="94"/>
      <c r="D353" s="95"/>
      <c r="E353" s="94"/>
      <c r="F353" s="96"/>
      <c r="G353" s="97"/>
      <c r="H353" s="95"/>
    </row>
    <row r="354" ht="14" customHeight="1" spans="1:8">
      <c r="A354" s="92">
        <v>2110299</v>
      </c>
      <c r="B354" s="93" t="s">
        <v>872</v>
      </c>
      <c r="C354" s="94"/>
      <c r="D354" s="95"/>
      <c r="E354" s="94">
        <v>70</v>
      </c>
      <c r="F354" s="120" t="s">
        <v>1631</v>
      </c>
      <c r="G354" s="97">
        <v>20</v>
      </c>
      <c r="H354" s="121" t="s">
        <v>1632</v>
      </c>
    </row>
    <row r="355" s="37" customFormat="1" ht="21" customHeight="1" spans="1:8">
      <c r="A355" s="86">
        <v>21103</v>
      </c>
      <c r="B355" s="87" t="s">
        <v>873</v>
      </c>
      <c r="C355" s="88">
        <f t="shared" ref="C355:H355" si="79">SUM(C356:C360)</f>
        <v>863.89</v>
      </c>
      <c r="D355" s="110"/>
      <c r="E355" s="88">
        <f t="shared" si="79"/>
        <v>868</v>
      </c>
      <c r="F355" s="88">
        <f t="shared" si="79"/>
        <v>0</v>
      </c>
      <c r="G355" s="90">
        <f t="shared" si="79"/>
        <v>1216.32</v>
      </c>
      <c r="H355" s="88">
        <f t="shared" si="79"/>
        <v>0</v>
      </c>
    </row>
    <row r="356" ht="41" customHeight="1" spans="1:8">
      <c r="A356" s="92">
        <v>2110301</v>
      </c>
      <c r="B356" s="93" t="s">
        <v>874</v>
      </c>
      <c r="C356" s="94"/>
      <c r="D356" s="95"/>
      <c r="E356" s="94">
        <v>50</v>
      </c>
      <c r="F356" s="96" t="s">
        <v>1633</v>
      </c>
      <c r="G356" s="97">
        <v>260</v>
      </c>
      <c r="H356" s="100" t="s">
        <v>1634</v>
      </c>
    </row>
    <row r="357" ht="24" customHeight="1" spans="1:8">
      <c r="A357" s="92">
        <v>2110302</v>
      </c>
      <c r="B357" s="93" t="s">
        <v>875</v>
      </c>
      <c r="C357" s="94">
        <v>192.89</v>
      </c>
      <c r="D357" s="95" t="s">
        <v>1635</v>
      </c>
      <c r="E357" s="94">
        <v>323</v>
      </c>
      <c r="F357" s="96" t="s">
        <v>1636</v>
      </c>
      <c r="G357" s="97"/>
      <c r="H357" s="95" t="s">
        <v>1637</v>
      </c>
    </row>
    <row r="358" ht="21.75" customHeight="1" spans="1:8">
      <c r="A358" s="92">
        <v>2110304</v>
      </c>
      <c r="B358" s="93" t="s">
        <v>876</v>
      </c>
      <c r="C358" s="94">
        <v>95</v>
      </c>
      <c r="D358" s="95" t="s">
        <v>1638</v>
      </c>
      <c r="E358" s="94">
        <v>135</v>
      </c>
      <c r="F358" s="96" t="s">
        <v>1639</v>
      </c>
      <c r="G358" s="97">
        <v>10</v>
      </c>
      <c r="H358" s="101" t="s">
        <v>1640</v>
      </c>
    </row>
    <row r="359" ht="74.25" customHeight="1" spans="1:8">
      <c r="A359" s="92">
        <v>2110307</v>
      </c>
      <c r="B359" s="93" t="s">
        <v>877</v>
      </c>
      <c r="C359" s="94">
        <v>576</v>
      </c>
      <c r="D359" s="95" t="s">
        <v>1641</v>
      </c>
      <c r="E359" s="94">
        <v>360</v>
      </c>
      <c r="F359" s="96" t="s">
        <v>1642</v>
      </c>
      <c r="G359" s="97">
        <v>937.38</v>
      </c>
      <c r="H359" s="101" t="s">
        <v>1643</v>
      </c>
    </row>
    <row r="360" ht="32.25" customHeight="1" spans="1:8">
      <c r="A360" s="92">
        <v>2110399</v>
      </c>
      <c r="B360" s="93" t="s">
        <v>878</v>
      </c>
      <c r="C360" s="94"/>
      <c r="D360" s="95"/>
      <c r="E360" s="94"/>
      <c r="F360" s="96"/>
      <c r="G360" s="97">
        <v>8.94</v>
      </c>
      <c r="H360" s="101" t="s">
        <v>1644</v>
      </c>
    </row>
    <row r="361" ht="15" customHeight="1" spans="1:8">
      <c r="A361" s="86">
        <v>21104</v>
      </c>
      <c r="B361" s="87" t="s">
        <v>879</v>
      </c>
      <c r="C361" s="88">
        <f t="shared" ref="C361:H361" si="80">SUM(C362:C365)</f>
        <v>0</v>
      </c>
      <c r="D361" s="110"/>
      <c r="E361" s="88">
        <f t="shared" si="80"/>
        <v>56</v>
      </c>
      <c r="F361" s="88">
        <f t="shared" si="80"/>
        <v>0</v>
      </c>
      <c r="G361" s="90">
        <f t="shared" si="80"/>
        <v>208.84</v>
      </c>
      <c r="H361" s="88">
        <f t="shared" si="80"/>
        <v>0</v>
      </c>
    </row>
    <row r="362" ht="15" customHeight="1" spans="1:8">
      <c r="A362" s="92">
        <v>2110401</v>
      </c>
      <c r="B362" s="93" t="s">
        <v>880</v>
      </c>
      <c r="C362" s="94"/>
      <c r="D362" s="95"/>
      <c r="E362" s="94"/>
      <c r="F362" s="96"/>
      <c r="G362" s="97">
        <v>208.84</v>
      </c>
      <c r="H362" s="101" t="s">
        <v>1645</v>
      </c>
    </row>
    <row r="363" ht="15" customHeight="1" spans="1:8">
      <c r="A363" s="92">
        <v>2110402</v>
      </c>
      <c r="B363" s="93" t="s">
        <v>881</v>
      </c>
      <c r="C363" s="94"/>
      <c r="D363" s="95"/>
      <c r="E363" s="94">
        <v>56</v>
      </c>
      <c r="F363" s="96" t="s">
        <v>1646</v>
      </c>
      <c r="G363" s="97"/>
      <c r="H363" s="101"/>
    </row>
    <row r="364" ht="14.1" customHeight="1" spans="1:8">
      <c r="A364" s="92">
        <v>2110403</v>
      </c>
      <c r="B364" s="93" t="s">
        <v>882</v>
      </c>
      <c r="C364" s="94"/>
      <c r="D364" s="95"/>
      <c r="E364" s="94"/>
      <c r="F364" s="96"/>
      <c r="G364" s="97"/>
      <c r="H364" s="95"/>
    </row>
    <row r="365" ht="14.1" customHeight="1" spans="1:8">
      <c r="A365" s="92">
        <v>2110499</v>
      </c>
      <c r="B365" s="93" t="s">
        <v>883</v>
      </c>
      <c r="C365" s="94"/>
      <c r="D365" s="95"/>
      <c r="E365" s="94"/>
      <c r="F365" s="96"/>
      <c r="G365" s="97"/>
      <c r="H365" s="95"/>
    </row>
    <row r="366" ht="14.1" customHeight="1" spans="1:8">
      <c r="A366" s="86">
        <v>21105</v>
      </c>
      <c r="B366" s="87" t="s">
        <v>884</v>
      </c>
      <c r="C366" s="88">
        <f t="shared" ref="C366:G366" si="81">SUM(C367:C368)</f>
        <v>0</v>
      </c>
      <c r="D366" s="110"/>
      <c r="E366" s="88">
        <f t="shared" si="81"/>
        <v>0</v>
      </c>
      <c r="F366" s="96"/>
      <c r="G366" s="97">
        <f t="shared" si="81"/>
        <v>0</v>
      </c>
      <c r="H366" s="95"/>
    </row>
    <row r="367" ht="14.1" customHeight="1" spans="1:8">
      <c r="A367" s="92">
        <v>2110501</v>
      </c>
      <c r="B367" s="93" t="s">
        <v>885</v>
      </c>
      <c r="C367" s="94"/>
      <c r="D367" s="95"/>
      <c r="E367" s="94"/>
      <c r="F367" s="96"/>
      <c r="G367" s="97"/>
      <c r="H367" s="95"/>
    </row>
    <row r="368" ht="14.1" customHeight="1" spans="1:8">
      <c r="A368" s="92">
        <v>2110599</v>
      </c>
      <c r="B368" s="93" t="s">
        <v>888</v>
      </c>
      <c r="C368" s="94"/>
      <c r="D368" s="95"/>
      <c r="E368" s="94"/>
      <c r="F368" s="96"/>
      <c r="G368" s="97"/>
      <c r="H368" s="95"/>
    </row>
    <row r="369" ht="14.1" hidden="1" customHeight="1" spans="1:8">
      <c r="A369" s="92"/>
      <c r="B369" s="93" t="s">
        <v>889</v>
      </c>
      <c r="C369" s="94">
        <f>SUM(C370:C372)</f>
        <v>0</v>
      </c>
      <c r="D369" s="95"/>
      <c r="E369" s="94">
        <f>SUM(E370:E372)</f>
        <v>0</v>
      </c>
      <c r="F369" s="96"/>
      <c r="G369" s="97"/>
      <c r="H369" s="95"/>
    </row>
    <row r="370" ht="14.1" hidden="1" customHeight="1" spans="1:8">
      <c r="A370" s="92"/>
      <c r="B370" s="93" t="s">
        <v>891</v>
      </c>
      <c r="C370" s="94"/>
      <c r="D370" s="95"/>
      <c r="E370" s="94"/>
      <c r="F370" s="96"/>
      <c r="G370" s="97"/>
      <c r="H370" s="95"/>
    </row>
    <row r="371" ht="14.1" hidden="1" customHeight="1" spans="1:8">
      <c r="A371" s="92"/>
      <c r="B371" s="93" t="s">
        <v>892</v>
      </c>
      <c r="C371" s="94"/>
      <c r="D371" s="95"/>
      <c r="E371" s="94"/>
      <c r="F371" s="96"/>
      <c r="G371" s="97"/>
      <c r="H371" s="95"/>
    </row>
    <row r="372" ht="14.1" hidden="1" customHeight="1" spans="1:8">
      <c r="A372" s="92"/>
      <c r="B372" s="93" t="s">
        <v>894</v>
      </c>
      <c r="C372" s="94"/>
      <c r="D372" s="95"/>
      <c r="E372" s="94"/>
      <c r="F372" s="96"/>
      <c r="G372" s="97"/>
      <c r="H372" s="95"/>
    </row>
    <row r="373" ht="14.1" customHeight="1" spans="1:8">
      <c r="A373" s="86">
        <v>21110</v>
      </c>
      <c r="B373" s="87" t="s">
        <v>895</v>
      </c>
      <c r="C373" s="88">
        <f>SUM(C374)</f>
        <v>0</v>
      </c>
      <c r="D373" s="110"/>
      <c r="E373" s="88">
        <f>SUM(E374)</f>
        <v>0</v>
      </c>
      <c r="F373" s="96"/>
      <c r="G373" s="112">
        <f>G374</f>
        <v>30</v>
      </c>
      <c r="H373" s="95"/>
    </row>
    <row r="374" ht="14.1" customHeight="1" spans="1:8">
      <c r="A374" s="92">
        <v>2111001</v>
      </c>
      <c r="B374" s="93" t="s">
        <v>896</v>
      </c>
      <c r="C374" s="94"/>
      <c r="D374" s="95"/>
      <c r="E374" s="94"/>
      <c r="F374" s="96"/>
      <c r="G374" s="97">
        <v>30</v>
      </c>
      <c r="H374" s="101" t="s">
        <v>1647</v>
      </c>
    </row>
    <row r="375" ht="14.1" customHeight="1" spans="1:8">
      <c r="A375" s="86">
        <v>21111</v>
      </c>
      <c r="B375" s="87" t="s">
        <v>897</v>
      </c>
      <c r="C375" s="88">
        <f t="shared" ref="C375:G375" si="82">SUM(C376:C379)</f>
        <v>0</v>
      </c>
      <c r="D375" s="110"/>
      <c r="E375" s="88">
        <f t="shared" si="82"/>
        <v>0</v>
      </c>
      <c r="F375" s="96"/>
      <c r="G375" s="97">
        <f t="shared" si="82"/>
        <v>0</v>
      </c>
      <c r="H375" s="95"/>
    </row>
    <row r="376" ht="14.1" customHeight="1" spans="1:8">
      <c r="A376" s="92">
        <v>2111101</v>
      </c>
      <c r="B376" s="93" t="s">
        <v>898</v>
      </c>
      <c r="C376" s="94"/>
      <c r="D376" s="95"/>
      <c r="E376" s="94"/>
      <c r="F376" s="96"/>
      <c r="G376" s="97"/>
      <c r="H376" s="95"/>
    </row>
    <row r="377" ht="14.1" customHeight="1" spans="1:8">
      <c r="A377" s="92">
        <v>2111102</v>
      </c>
      <c r="B377" s="93" t="s">
        <v>899</v>
      </c>
      <c r="C377" s="94"/>
      <c r="D377" s="95"/>
      <c r="E377" s="94"/>
      <c r="F377" s="96"/>
      <c r="G377" s="97"/>
      <c r="H377" s="95"/>
    </row>
    <row r="378" ht="14.1" customHeight="1" spans="1:8">
      <c r="A378" s="92">
        <v>2111103</v>
      </c>
      <c r="B378" s="93" t="s">
        <v>900</v>
      </c>
      <c r="C378" s="94"/>
      <c r="D378" s="95"/>
      <c r="E378" s="94"/>
      <c r="F378" s="96"/>
      <c r="G378" s="97"/>
      <c r="H378" s="95"/>
    </row>
    <row r="379" ht="20.1" customHeight="1" spans="1:8">
      <c r="A379" s="92">
        <v>2111199</v>
      </c>
      <c r="B379" s="93" t="s">
        <v>901</v>
      </c>
      <c r="C379" s="94"/>
      <c r="D379" s="95"/>
      <c r="E379" s="94"/>
      <c r="F379" s="96"/>
      <c r="G379" s="97"/>
      <c r="H379" s="95"/>
    </row>
    <row r="380" ht="18" customHeight="1" spans="1:8">
      <c r="A380" s="86">
        <v>21112</v>
      </c>
      <c r="B380" s="87" t="s">
        <v>902</v>
      </c>
      <c r="C380" s="88">
        <f t="shared" ref="C380:G380" si="83">SUM(C381)</f>
        <v>0</v>
      </c>
      <c r="D380" s="110"/>
      <c r="E380" s="88">
        <f t="shared" si="83"/>
        <v>0</v>
      </c>
      <c r="F380" s="96"/>
      <c r="G380" s="97">
        <f t="shared" si="83"/>
        <v>0</v>
      </c>
      <c r="H380" s="95"/>
    </row>
    <row r="381" ht="21.95" customHeight="1" spans="1:8">
      <c r="A381" s="92">
        <v>2111201</v>
      </c>
      <c r="B381" s="93" t="s">
        <v>903</v>
      </c>
      <c r="C381" s="94"/>
      <c r="D381" s="95"/>
      <c r="E381" s="94"/>
      <c r="F381" s="96"/>
      <c r="G381" s="97"/>
      <c r="H381" s="95"/>
    </row>
    <row r="382" s="37" customFormat="1" spans="1:8">
      <c r="A382" s="86">
        <v>212</v>
      </c>
      <c r="B382" s="87" t="s">
        <v>904</v>
      </c>
      <c r="C382" s="88">
        <f t="shared" ref="C382:H382" si="84">C383+C390+C392+C395+C397</f>
        <v>3952.9</v>
      </c>
      <c r="D382" s="110"/>
      <c r="E382" s="88">
        <f t="shared" si="84"/>
        <v>4700.96</v>
      </c>
      <c r="F382" s="88">
        <f t="shared" si="84"/>
        <v>0</v>
      </c>
      <c r="G382" s="90">
        <f t="shared" si="84"/>
        <v>40305.7</v>
      </c>
      <c r="H382" s="88">
        <f t="shared" si="84"/>
        <v>0</v>
      </c>
    </row>
    <row r="383" s="37" customFormat="1" spans="1:8">
      <c r="A383" s="86">
        <v>21201</v>
      </c>
      <c r="B383" s="87" t="s">
        <v>905</v>
      </c>
      <c r="C383" s="88">
        <f t="shared" ref="C383:H383" si="85">SUM(C384:C389)</f>
        <v>0</v>
      </c>
      <c r="D383" s="110"/>
      <c r="E383" s="88">
        <f t="shared" si="85"/>
        <v>117.7</v>
      </c>
      <c r="F383" s="88">
        <f t="shared" si="85"/>
        <v>0</v>
      </c>
      <c r="G383" s="90">
        <f t="shared" si="85"/>
        <v>30</v>
      </c>
      <c r="H383" s="88">
        <f t="shared" si="85"/>
        <v>0</v>
      </c>
    </row>
    <row r="384" ht="39" customHeight="1" spans="1:8">
      <c r="A384" s="92">
        <v>2120101</v>
      </c>
      <c r="B384" s="93" t="s">
        <v>453</v>
      </c>
      <c r="C384" s="94"/>
      <c r="D384" s="95"/>
      <c r="E384" s="94">
        <v>43.7</v>
      </c>
      <c r="F384" s="122" t="s">
        <v>1648</v>
      </c>
      <c r="G384" s="97">
        <v>30</v>
      </c>
      <c r="H384" s="104" t="s">
        <v>1649</v>
      </c>
    </row>
    <row r="385" ht="18" customHeight="1" spans="1:8">
      <c r="A385" s="92">
        <v>2120104</v>
      </c>
      <c r="B385" s="93" t="s">
        <v>906</v>
      </c>
      <c r="C385" s="94"/>
      <c r="D385" s="95"/>
      <c r="E385" s="94"/>
      <c r="F385" s="96"/>
      <c r="G385" s="97"/>
      <c r="H385" s="95"/>
    </row>
    <row r="386" ht="18.75" customHeight="1" spans="1:8">
      <c r="A386" s="92">
        <v>2120105</v>
      </c>
      <c r="B386" s="93" t="s">
        <v>907</v>
      </c>
      <c r="C386" s="94"/>
      <c r="D386" s="95"/>
      <c r="E386" s="94"/>
      <c r="F386" s="105"/>
      <c r="G386" s="97"/>
      <c r="H386" s="107"/>
    </row>
    <row r="387" ht="17.25" customHeight="1" spans="1:8">
      <c r="A387" s="92">
        <v>2120106</v>
      </c>
      <c r="B387" s="93" t="s">
        <v>908</v>
      </c>
      <c r="C387" s="94"/>
      <c r="D387" s="95"/>
      <c r="E387" s="94"/>
      <c r="F387" s="96"/>
      <c r="G387" s="97"/>
      <c r="H387" s="95"/>
    </row>
    <row r="388" ht="20.25" customHeight="1" spans="1:8">
      <c r="A388" s="92">
        <v>2120107</v>
      </c>
      <c r="B388" s="93" t="s">
        <v>909</v>
      </c>
      <c r="C388" s="94"/>
      <c r="D388" s="95"/>
      <c r="E388" s="94"/>
      <c r="F388" s="96"/>
      <c r="G388" s="97"/>
      <c r="H388" s="95"/>
    </row>
    <row r="389" ht="15" customHeight="1" spans="1:8">
      <c r="A389" s="92">
        <v>2120199</v>
      </c>
      <c r="B389" s="93" t="s">
        <v>912</v>
      </c>
      <c r="C389" s="94"/>
      <c r="D389" s="95"/>
      <c r="E389" s="94">
        <v>74</v>
      </c>
      <c r="F389" s="123" t="s">
        <v>1650</v>
      </c>
      <c r="G389" s="97"/>
      <c r="H389" s="124"/>
    </row>
    <row r="390" s="37" customFormat="1" ht="18.75" customHeight="1" spans="1:8">
      <c r="A390" s="86">
        <v>21202</v>
      </c>
      <c r="B390" s="87" t="s">
        <v>913</v>
      </c>
      <c r="C390" s="88">
        <f t="shared" ref="C390:H390" si="86">SUM(C391)</f>
        <v>95</v>
      </c>
      <c r="D390" s="110"/>
      <c r="E390" s="88">
        <f t="shared" si="86"/>
        <v>653.68</v>
      </c>
      <c r="F390" s="88">
        <f t="shared" si="86"/>
        <v>0</v>
      </c>
      <c r="G390" s="90">
        <f t="shared" si="86"/>
        <v>800</v>
      </c>
      <c r="H390" s="88">
        <f t="shared" si="86"/>
        <v>0</v>
      </c>
    </row>
    <row r="391" ht="20" customHeight="1" spans="1:8">
      <c r="A391" s="92">
        <v>2120201</v>
      </c>
      <c r="B391" s="93" t="s">
        <v>914</v>
      </c>
      <c r="C391" s="94">
        <v>95</v>
      </c>
      <c r="D391" s="95" t="s">
        <v>1651</v>
      </c>
      <c r="E391" s="94">
        <v>653.68</v>
      </c>
      <c r="F391" s="96" t="s">
        <v>1652</v>
      </c>
      <c r="G391" s="97">
        <v>800</v>
      </c>
      <c r="H391" s="101" t="s">
        <v>1653</v>
      </c>
    </row>
    <row r="392" s="37" customFormat="1" ht="18" customHeight="1" spans="1:8">
      <c r="A392" s="86">
        <v>21203</v>
      </c>
      <c r="B392" s="87" t="s">
        <v>915</v>
      </c>
      <c r="C392" s="88">
        <f t="shared" ref="C392:H392" si="87">SUM(C393:C394)</f>
        <v>2727</v>
      </c>
      <c r="D392" s="110"/>
      <c r="E392" s="88">
        <f t="shared" si="87"/>
        <v>2775.15</v>
      </c>
      <c r="F392" s="88">
        <f t="shared" si="87"/>
        <v>0</v>
      </c>
      <c r="G392" s="90">
        <f t="shared" si="87"/>
        <v>37357.76</v>
      </c>
      <c r="H392" s="88">
        <f t="shared" si="87"/>
        <v>0</v>
      </c>
    </row>
    <row r="393" ht="134.25" customHeight="1" spans="1:8">
      <c r="A393" s="92">
        <v>2120303</v>
      </c>
      <c r="B393" s="93" t="s">
        <v>916</v>
      </c>
      <c r="C393" s="94"/>
      <c r="D393" s="95"/>
      <c r="E393" s="94">
        <v>2096.85</v>
      </c>
      <c r="F393" s="103" t="s">
        <v>1654</v>
      </c>
      <c r="G393" s="97">
        <v>32972.76</v>
      </c>
      <c r="H393" s="104" t="s">
        <v>1655</v>
      </c>
    </row>
    <row r="394" ht="66" customHeight="1" spans="1:8">
      <c r="A394" s="92">
        <v>2120399</v>
      </c>
      <c r="B394" s="93" t="s">
        <v>917</v>
      </c>
      <c r="C394" s="94">
        <v>2727</v>
      </c>
      <c r="D394" s="95" t="s">
        <v>1656</v>
      </c>
      <c r="E394" s="94">
        <v>678.3</v>
      </c>
      <c r="F394" s="96" t="s">
        <v>1657</v>
      </c>
      <c r="G394" s="97">
        <v>4385</v>
      </c>
      <c r="H394" s="100" t="s">
        <v>1658</v>
      </c>
    </row>
    <row r="395" s="37" customFormat="1" ht="20.25" customHeight="1" spans="1:8">
      <c r="A395" s="86">
        <v>21205</v>
      </c>
      <c r="B395" s="87" t="s">
        <v>918</v>
      </c>
      <c r="C395" s="88">
        <f t="shared" ref="C395:H395" si="88">SUM(C396)</f>
        <v>1130.9</v>
      </c>
      <c r="D395" s="110"/>
      <c r="E395" s="88">
        <f t="shared" si="88"/>
        <v>1154.43</v>
      </c>
      <c r="F395" s="88">
        <f t="shared" si="88"/>
        <v>0</v>
      </c>
      <c r="G395" s="90">
        <f t="shared" si="88"/>
        <v>2117.94</v>
      </c>
      <c r="H395" s="88">
        <f t="shared" si="88"/>
        <v>0</v>
      </c>
    </row>
    <row r="396" ht="137" customHeight="1" spans="1:8">
      <c r="A396" s="92">
        <v>2120501</v>
      </c>
      <c r="B396" s="93" t="s">
        <v>919</v>
      </c>
      <c r="C396" s="94">
        <v>1130.9</v>
      </c>
      <c r="D396" s="95" t="s">
        <v>1659</v>
      </c>
      <c r="E396" s="94">
        <v>1154.43</v>
      </c>
      <c r="F396" s="96" t="s">
        <v>1660</v>
      </c>
      <c r="G396" s="97">
        <v>2117.94</v>
      </c>
      <c r="H396" s="100" t="s">
        <v>1661</v>
      </c>
    </row>
    <row r="397" s="37" customFormat="1" ht="18" customHeight="1" spans="1:8">
      <c r="A397" s="86">
        <v>21299</v>
      </c>
      <c r="B397" s="87" t="s">
        <v>920</v>
      </c>
      <c r="C397" s="88">
        <f t="shared" ref="C397:H397" si="89">SUM(C398)</f>
        <v>0</v>
      </c>
      <c r="D397" s="110"/>
      <c r="E397" s="88">
        <f t="shared" si="89"/>
        <v>0</v>
      </c>
      <c r="F397" s="88">
        <f t="shared" si="89"/>
        <v>0</v>
      </c>
      <c r="G397" s="90">
        <f t="shared" si="89"/>
        <v>0</v>
      </c>
      <c r="H397" s="88">
        <f t="shared" si="89"/>
        <v>0</v>
      </c>
    </row>
    <row r="398" ht="21" customHeight="1" spans="1:8">
      <c r="A398" s="92">
        <v>2129999</v>
      </c>
      <c r="B398" s="93" t="s">
        <v>921</v>
      </c>
      <c r="C398" s="94"/>
      <c r="D398" s="95"/>
      <c r="E398" s="94"/>
      <c r="F398" s="96"/>
      <c r="G398" s="97"/>
      <c r="H398" s="95"/>
    </row>
    <row r="399" s="37" customFormat="1" spans="1:8">
      <c r="A399" s="86">
        <v>213</v>
      </c>
      <c r="B399" s="87" t="s">
        <v>922</v>
      </c>
      <c r="C399" s="88">
        <f>C400+C418+C439+C458+C466+C472+C484</f>
        <v>4122.44</v>
      </c>
      <c r="D399" s="110"/>
      <c r="E399" s="88">
        <f t="shared" ref="E399:H399" si="90">E400+E418+E439+E458+E466+E472+E477+E484</f>
        <v>7624.77</v>
      </c>
      <c r="F399" s="88">
        <f t="shared" si="90"/>
        <v>0</v>
      </c>
      <c r="G399" s="90">
        <f t="shared" si="90"/>
        <v>16307.27</v>
      </c>
      <c r="H399" s="88">
        <f t="shared" si="90"/>
        <v>0</v>
      </c>
    </row>
    <row r="400" s="37" customFormat="1" spans="1:8">
      <c r="A400" s="86">
        <v>21301</v>
      </c>
      <c r="B400" s="87" t="s">
        <v>923</v>
      </c>
      <c r="C400" s="88">
        <f t="shared" ref="C400:H400" si="91">SUM(C401:C417)</f>
        <v>792.25</v>
      </c>
      <c r="D400" s="110"/>
      <c r="E400" s="88">
        <f t="shared" si="91"/>
        <v>1462.12</v>
      </c>
      <c r="F400" s="88">
        <f t="shared" si="91"/>
        <v>0</v>
      </c>
      <c r="G400" s="90">
        <f t="shared" si="91"/>
        <v>7901.3</v>
      </c>
      <c r="H400" s="88">
        <f t="shared" si="91"/>
        <v>0</v>
      </c>
    </row>
    <row r="401" ht="15" customHeight="1" spans="1:8">
      <c r="A401" s="92">
        <v>2130101</v>
      </c>
      <c r="B401" s="93" t="s">
        <v>453</v>
      </c>
      <c r="C401" s="94">
        <v>10</v>
      </c>
      <c r="D401" s="95" t="s">
        <v>1662</v>
      </c>
      <c r="E401" s="94"/>
      <c r="F401" s="105"/>
      <c r="G401" s="97"/>
      <c r="H401" s="107"/>
    </row>
    <row r="402" ht="15" customHeight="1" spans="1:8">
      <c r="A402" s="92">
        <v>2130104</v>
      </c>
      <c r="B402" s="93" t="s">
        <v>924</v>
      </c>
      <c r="C402" s="94"/>
      <c r="D402" s="95"/>
      <c r="E402" s="94"/>
      <c r="F402" s="105"/>
      <c r="G402" s="97"/>
      <c r="H402" s="107"/>
    </row>
    <row r="403" ht="83.25" customHeight="1" spans="1:8">
      <c r="A403" s="92">
        <v>2130106</v>
      </c>
      <c r="B403" s="93" t="s">
        <v>925</v>
      </c>
      <c r="C403" s="94">
        <v>119</v>
      </c>
      <c r="D403" s="95" t="s">
        <v>1663</v>
      </c>
      <c r="E403" s="94">
        <v>319.01</v>
      </c>
      <c r="F403" s="96" t="s">
        <v>1664</v>
      </c>
      <c r="G403" s="97">
        <v>168.68</v>
      </c>
      <c r="H403" s="100" t="s">
        <v>1665</v>
      </c>
    </row>
    <row r="404" ht="136.5" customHeight="1" spans="1:8">
      <c r="A404" s="92">
        <v>2130108</v>
      </c>
      <c r="B404" s="93" t="s">
        <v>926</v>
      </c>
      <c r="C404" s="94">
        <v>191.88</v>
      </c>
      <c r="D404" s="95" t="s">
        <v>1666</v>
      </c>
      <c r="E404" s="94">
        <v>544.08</v>
      </c>
      <c r="F404" s="96" t="s">
        <v>1667</v>
      </c>
      <c r="G404" s="97">
        <v>430.76</v>
      </c>
      <c r="H404" s="101" t="s">
        <v>1668</v>
      </c>
    </row>
    <row r="405" ht="16.5" customHeight="1" spans="1:8">
      <c r="A405" s="92">
        <v>2130109</v>
      </c>
      <c r="B405" s="93" t="s">
        <v>927</v>
      </c>
      <c r="C405" s="94"/>
      <c r="D405" s="95"/>
      <c r="E405" s="94"/>
      <c r="F405" s="96"/>
      <c r="G405" s="97"/>
      <c r="H405" s="95"/>
    </row>
    <row r="406" ht="51.75" customHeight="1" spans="1:8">
      <c r="A406" s="92">
        <v>2130110</v>
      </c>
      <c r="B406" s="93" t="s">
        <v>928</v>
      </c>
      <c r="C406" s="94">
        <v>18.76</v>
      </c>
      <c r="D406" s="98" t="s">
        <v>1669</v>
      </c>
      <c r="E406" s="94">
        <v>18.76</v>
      </c>
      <c r="F406" s="96" t="s">
        <v>1670</v>
      </c>
      <c r="G406" s="97">
        <v>39.27</v>
      </c>
      <c r="H406" s="100" t="s">
        <v>1671</v>
      </c>
    </row>
    <row r="407" ht="22.5" customHeight="1" spans="1:8">
      <c r="A407" s="92">
        <v>2130111</v>
      </c>
      <c r="B407" s="93" t="s">
        <v>929</v>
      </c>
      <c r="C407" s="94"/>
      <c r="D407" s="98"/>
      <c r="E407" s="94">
        <v>200</v>
      </c>
      <c r="F407" s="96" t="s">
        <v>1672</v>
      </c>
      <c r="G407" s="97">
        <v>100</v>
      </c>
      <c r="H407" s="101" t="s">
        <v>1673</v>
      </c>
    </row>
    <row r="408" ht="19.5" customHeight="1" spans="1:8">
      <c r="A408" s="92">
        <v>2130119</v>
      </c>
      <c r="B408" s="93" t="s">
        <v>930</v>
      </c>
      <c r="C408" s="94">
        <v>14.32</v>
      </c>
      <c r="D408" s="95" t="s">
        <v>1674</v>
      </c>
      <c r="E408" s="94">
        <v>10</v>
      </c>
      <c r="F408" s="96" t="s">
        <v>1675</v>
      </c>
      <c r="G408" s="97">
        <v>15</v>
      </c>
      <c r="H408" s="101" t="s">
        <v>1676</v>
      </c>
    </row>
    <row r="409" ht="146" customHeight="1" spans="1:8">
      <c r="A409" s="92">
        <v>2130121</v>
      </c>
      <c r="B409" s="93" t="s">
        <v>932</v>
      </c>
      <c r="C409" s="94"/>
      <c r="D409" s="95"/>
      <c r="E409" s="94"/>
      <c r="F409" s="96"/>
      <c r="G409" s="97">
        <v>6168.53</v>
      </c>
      <c r="H409" s="101" t="s">
        <v>1677</v>
      </c>
    </row>
    <row r="410" ht="18" customHeight="1" spans="1:8">
      <c r="A410" s="92">
        <v>2130122</v>
      </c>
      <c r="B410" s="93" t="s">
        <v>933</v>
      </c>
      <c r="C410" s="94"/>
      <c r="D410" s="95"/>
      <c r="E410" s="94"/>
      <c r="F410" s="96"/>
      <c r="G410" s="97"/>
      <c r="H410" s="95"/>
    </row>
    <row r="411" ht="19.5" customHeight="1" spans="1:8">
      <c r="A411" s="92">
        <v>2130124</v>
      </c>
      <c r="B411" s="93" t="s">
        <v>934</v>
      </c>
      <c r="C411" s="94">
        <v>110.58</v>
      </c>
      <c r="D411" s="95" t="s">
        <v>1678</v>
      </c>
      <c r="E411" s="94"/>
      <c r="F411" s="96"/>
      <c r="G411" s="97"/>
      <c r="H411" s="95"/>
    </row>
    <row r="412" ht="18.75" customHeight="1" spans="1:8">
      <c r="A412" s="92">
        <v>2130125</v>
      </c>
      <c r="B412" s="93" t="s">
        <v>935</v>
      </c>
      <c r="C412" s="94"/>
      <c r="D412" s="95"/>
      <c r="E412" s="94"/>
      <c r="F412" s="96"/>
      <c r="G412" s="97"/>
      <c r="H412" s="95"/>
    </row>
    <row r="413" ht="20.25" customHeight="1" spans="1:8">
      <c r="A413" s="92">
        <v>2130126</v>
      </c>
      <c r="B413" s="93" t="s">
        <v>936</v>
      </c>
      <c r="C413" s="94"/>
      <c r="D413" s="95"/>
      <c r="E413" s="94">
        <v>5.5</v>
      </c>
      <c r="F413" s="96" t="s">
        <v>1679</v>
      </c>
      <c r="G413" s="97"/>
      <c r="H413" s="95"/>
    </row>
    <row r="414" ht="29.25" customHeight="1" spans="1:8">
      <c r="A414" s="92">
        <v>2130142</v>
      </c>
      <c r="B414" s="93" t="s">
        <v>938</v>
      </c>
      <c r="C414" s="94"/>
      <c r="D414" s="95"/>
      <c r="E414" s="94"/>
      <c r="F414" s="96"/>
      <c r="G414" s="97">
        <v>57.6</v>
      </c>
      <c r="H414" s="101" t="s">
        <v>1680</v>
      </c>
    </row>
    <row r="415" ht="18" customHeight="1" spans="1:8">
      <c r="A415" s="92">
        <v>2130148</v>
      </c>
      <c r="B415" s="93" t="s">
        <v>939</v>
      </c>
      <c r="C415" s="94"/>
      <c r="D415" s="95"/>
      <c r="E415" s="94"/>
      <c r="F415" s="96"/>
      <c r="G415" s="97"/>
      <c r="H415" s="95"/>
    </row>
    <row r="416" ht="148.5" customHeight="1" spans="1:8">
      <c r="A416" s="92">
        <v>2130152</v>
      </c>
      <c r="B416" s="93" t="s">
        <v>940</v>
      </c>
      <c r="C416" s="94">
        <v>313.91</v>
      </c>
      <c r="D416" s="95" t="s">
        <v>1681</v>
      </c>
      <c r="E416" s="94">
        <v>328.8</v>
      </c>
      <c r="F416" s="96" t="s">
        <v>1682</v>
      </c>
      <c r="G416" s="97">
        <v>314.59</v>
      </c>
      <c r="H416" s="100" t="s">
        <v>1683</v>
      </c>
    </row>
    <row r="417" ht="105.75" customHeight="1" spans="1:8">
      <c r="A417" s="92">
        <v>2130199</v>
      </c>
      <c r="B417" s="93" t="s">
        <v>942</v>
      </c>
      <c r="C417" s="94">
        <v>13.8</v>
      </c>
      <c r="D417" s="95" t="s">
        <v>1684</v>
      </c>
      <c r="E417" s="94">
        <v>35.97</v>
      </c>
      <c r="F417" s="96" t="s">
        <v>1685</v>
      </c>
      <c r="G417" s="97">
        <v>606.87</v>
      </c>
      <c r="H417" s="100" t="s">
        <v>1686</v>
      </c>
    </row>
    <row r="418" s="37" customFormat="1" spans="1:8">
      <c r="A418" s="86">
        <v>21302</v>
      </c>
      <c r="B418" s="87" t="s">
        <v>943</v>
      </c>
      <c r="C418" s="88">
        <f t="shared" ref="C418:H418" si="92">SUM(C419:C438)</f>
        <v>385.94</v>
      </c>
      <c r="D418" s="110"/>
      <c r="E418" s="88">
        <f t="shared" si="92"/>
        <v>820.16</v>
      </c>
      <c r="F418" s="88">
        <f t="shared" si="92"/>
        <v>0</v>
      </c>
      <c r="G418" s="90">
        <f t="shared" si="92"/>
        <v>1300.13</v>
      </c>
      <c r="H418" s="88">
        <f t="shared" si="92"/>
        <v>0</v>
      </c>
    </row>
    <row r="419" spans="1:8">
      <c r="A419" s="92">
        <v>2130201</v>
      </c>
      <c r="B419" s="93" t="s">
        <v>453</v>
      </c>
      <c r="C419" s="94"/>
      <c r="D419" s="95"/>
      <c r="E419" s="94"/>
      <c r="F419" s="105"/>
      <c r="G419" s="97"/>
      <c r="H419" s="107"/>
    </row>
    <row r="420" ht="18.75" customHeight="1" spans="1:8">
      <c r="A420" s="92">
        <v>2130204</v>
      </c>
      <c r="B420" s="93" t="s">
        <v>944</v>
      </c>
      <c r="C420" s="94"/>
      <c r="D420" s="95"/>
      <c r="E420" s="94"/>
      <c r="F420" s="96"/>
      <c r="G420" s="97">
        <v>172.94</v>
      </c>
      <c r="H420" s="95" t="s">
        <v>1687</v>
      </c>
    </row>
    <row r="421" ht="19.5" customHeight="1" spans="1:8">
      <c r="A421" s="92">
        <v>2130205</v>
      </c>
      <c r="B421" s="93" t="s">
        <v>945</v>
      </c>
      <c r="C421" s="94"/>
      <c r="D421" s="95"/>
      <c r="E421" s="94">
        <v>207</v>
      </c>
      <c r="F421" s="96" t="s">
        <v>1688</v>
      </c>
      <c r="G421" s="97"/>
      <c r="H421" s="95"/>
    </row>
    <row r="422" ht="29.25" customHeight="1" spans="1:8">
      <c r="A422" s="92">
        <v>2130206</v>
      </c>
      <c r="B422" s="93" t="s">
        <v>946</v>
      </c>
      <c r="C422" s="94">
        <v>46.62</v>
      </c>
      <c r="D422" s="95" t="s">
        <v>1689</v>
      </c>
      <c r="E422" s="94">
        <v>17.44</v>
      </c>
      <c r="F422" s="96" t="s">
        <v>1690</v>
      </c>
      <c r="G422" s="97">
        <v>34.92</v>
      </c>
      <c r="H422" s="101" t="s">
        <v>1691</v>
      </c>
    </row>
    <row r="423" ht="17.25" customHeight="1" spans="1:8">
      <c r="A423" s="92">
        <v>2130207</v>
      </c>
      <c r="B423" s="93" t="s">
        <v>947</v>
      </c>
      <c r="C423" s="94"/>
      <c r="D423" s="95"/>
      <c r="E423" s="94"/>
      <c r="F423" s="96"/>
      <c r="G423" s="97"/>
      <c r="H423" s="95"/>
    </row>
    <row r="424" ht="18" customHeight="1" spans="1:8">
      <c r="A424" s="92">
        <v>2130208</v>
      </c>
      <c r="B424" s="93" t="s">
        <v>948</v>
      </c>
      <c r="C424" s="94"/>
      <c r="D424" s="95"/>
      <c r="E424" s="94"/>
      <c r="F424" s="96"/>
      <c r="G424" s="97"/>
      <c r="H424" s="95"/>
    </row>
    <row r="425" ht="15.75" customHeight="1" spans="1:8">
      <c r="A425" s="92">
        <v>2130209</v>
      </c>
      <c r="B425" s="93" t="s">
        <v>949</v>
      </c>
      <c r="C425" s="94"/>
      <c r="D425" s="95"/>
      <c r="E425" s="94"/>
      <c r="F425" s="96"/>
      <c r="G425" s="97"/>
      <c r="H425" s="95"/>
    </row>
    <row r="426" ht="18.75" customHeight="1" spans="1:8">
      <c r="A426" s="92">
        <v>2130210</v>
      </c>
      <c r="B426" s="93" t="s">
        <v>950</v>
      </c>
      <c r="C426" s="94"/>
      <c r="D426" s="95"/>
      <c r="E426" s="94"/>
      <c r="F426" s="96"/>
      <c r="G426" s="97">
        <v>300</v>
      </c>
      <c r="H426" s="100" t="s">
        <v>1692</v>
      </c>
    </row>
    <row r="427" ht="16.5" customHeight="1" spans="1:8">
      <c r="A427" s="92">
        <v>2130211</v>
      </c>
      <c r="B427" s="93" t="s">
        <v>1693</v>
      </c>
      <c r="C427" s="94"/>
      <c r="D427" s="95"/>
      <c r="E427" s="94"/>
      <c r="F427" s="96"/>
      <c r="G427" s="97"/>
      <c r="H427" s="95"/>
    </row>
    <row r="428" spans="1:8">
      <c r="A428" s="92">
        <v>2130212</v>
      </c>
      <c r="B428" s="93" t="s">
        <v>951</v>
      </c>
      <c r="C428" s="94"/>
      <c r="D428" s="95"/>
      <c r="E428" s="94"/>
      <c r="F428" s="96"/>
      <c r="G428" s="97"/>
      <c r="H428" s="95"/>
    </row>
    <row r="429" ht="22.5" customHeight="1" spans="1:8">
      <c r="A429" s="92">
        <v>2130213</v>
      </c>
      <c r="B429" s="93" t="s">
        <v>952</v>
      </c>
      <c r="C429" s="94">
        <v>13.8</v>
      </c>
      <c r="D429" s="95" t="s">
        <v>1694</v>
      </c>
      <c r="E429" s="94">
        <v>13.8</v>
      </c>
      <c r="F429" s="96" t="s">
        <v>1694</v>
      </c>
      <c r="G429" s="97">
        <v>13.8</v>
      </c>
      <c r="H429" s="95" t="s">
        <v>1695</v>
      </c>
    </row>
    <row r="430" ht="16.5" customHeight="1" spans="1:8">
      <c r="A430" s="92">
        <v>2130216</v>
      </c>
      <c r="B430" s="93" t="s">
        <v>953</v>
      </c>
      <c r="C430" s="94">
        <v>3</v>
      </c>
      <c r="D430" s="95" t="s">
        <v>1696</v>
      </c>
      <c r="E430" s="94">
        <v>3</v>
      </c>
      <c r="F430" s="96" t="s">
        <v>1697</v>
      </c>
      <c r="G430" s="97">
        <v>3</v>
      </c>
      <c r="H430" s="100" t="s">
        <v>1697</v>
      </c>
    </row>
    <row r="431" ht="15.75" customHeight="1" spans="1:8">
      <c r="A431" s="92">
        <v>2130217</v>
      </c>
      <c r="B431" s="93" t="s">
        <v>954</v>
      </c>
      <c r="C431" s="94"/>
      <c r="D431" s="95"/>
      <c r="E431" s="94"/>
      <c r="F431" s="96"/>
      <c r="G431" s="97"/>
      <c r="H431" s="95"/>
    </row>
    <row r="432" ht="15.75" customHeight="1" spans="1:8">
      <c r="A432" s="92">
        <v>2130218</v>
      </c>
      <c r="B432" s="93" t="s">
        <v>1698</v>
      </c>
      <c r="C432" s="94"/>
      <c r="D432" s="95"/>
      <c r="E432" s="94"/>
      <c r="F432" s="96"/>
      <c r="G432" s="97"/>
      <c r="H432" s="95"/>
    </row>
    <row r="433" ht="15.75" customHeight="1" spans="1:8">
      <c r="A433" s="92">
        <v>2130219</v>
      </c>
      <c r="B433" s="93" t="s">
        <v>955</v>
      </c>
      <c r="C433" s="94"/>
      <c r="D433" s="95"/>
      <c r="E433" s="94"/>
      <c r="F433" s="96"/>
      <c r="G433" s="97"/>
      <c r="H433" s="95"/>
    </row>
    <row r="434" ht="15.75" customHeight="1" spans="1:8">
      <c r="A434" s="92">
        <v>2130221</v>
      </c>
      <c r="B434" s="93" t="s">
        <v>956</v>
      </c>
      <c r="C434" s="94"/>
      <c r="D434" s="95"/>
      <c r="E434" s="94"/>
      <c r="F434" s="96"/>
      <c r="G434" s="97"/>
      <c r="H434" s="95"/>
    </row>
    <row r="435" ht="15.75" customHeight="1" spans="1:8">
      <c r="A435" s="92">
        <v>2130223</v>
      </c>
      <c r="B435" s="93" t="s">
        <v>1699</v>
      </c>
      <c r="C435" s="94"/>
      <c r="D435" s="95"/>
      <c r="E435" s="94"/>
      <c r="F435" s="96"/>
      <c r="G435" s="97"/>
      <c r="H435" s="95"/>
    </row>
    <row r="436" ht="15.75" customHeight="1" spans="1:8">
      <c r="A436" s="92">
        <v>2130232</v>
      </c>
      <c r="B436" s="93" t="s">
        <v>957</v>
      </c>
      <c r="C436" s="94"/>
      <c r="D436" s="95"/>
      <c r="E436" s="94"/>
      <c r="F436" s="96"/>
      <c r="G436" s="97"/>
      <c r="H436" s="95"/>
    </row>
    <row r="437" ht="136.5" customHeight="1" spans="1:8">
      <c r="A437" s="92">
        <v>2130234</v>
      </c>
      <c r="B437" s="93" t="s">
        <v>958</v>
      </c>
      <c r="C437" s="94">
        <v>322.52</v>
      </c>
      <c r="D437" s="95" t="s">
        <v>1700</v>
      </c>
      <c r="E437" s="94">
        <v>578.92</v>
      </c>
      <c r="F437" s="96" t="s">
        <v>1701</v>
      </c>
      <c r="G437" s="97">
        <v>775.47</v>
      </c>
      <c r="H437" s="100" t="s">
        <v>1702</v>
      </c>
    </row>
    <row r="438" ht="15" customHeight="1" spans="1:8">
      <c r="A438" s="92">
        <v>2130299</v>
      </c>
      <c r="B438" s="93" t="s">
        <v>959</v>
      </c>
      <c r="C438" s="94"/>
      <c r="D438" s="95"/>
      <c r="E438" s="94"/>
      <c r="F438" s="96"/>
      <c r="G438" s="97"/>
      <c r="H438" s="95"/>
    </row>
    <row r="439" s="37" customFormat="1" ht="14.25" customHeight="1" spans="1:8">
      <c r="A439" s="86">
        <v>21303</v>
      </c>
      <c r="B439" s="87" t="s">
        <v>960</v>
      </c>
      <c r="C439" s="88">
        <f t="shared" ref="C439:H439" si="93">SUM(C440:C457)</f>
        <v>71</v>
      </c>
      <c r="D439" s="110"/>
      <c r="E439" s="88">
        <f t="shared" si="93"/>
        <v>904.91</v>
      </c>
      <c r="F439" s="88">
        <f t="shared" si="93"/>
        <v>0</v>
      </c>
      <c r="G439" s="90">
        <f t="shared" si="93"/>
        <v>725.3</v>
      </c>
      <c r="H439" s="88">
        <f t="shared" si="93"/>
        <v>0</v>
      </c>
    </row>
    <row r="440" ht="30" customHeight="1" spans="1:8">
      <c r="A440" s="92">
        <v>2130301</v>
      </c>
      <c r="B440" s="93" t="s">
        <v>453</v>
      </c>
      <c r="C440" s="94"/>
      <c r="D440" s="95"/>
      <c r="E440" s="94"/>
      <c r="F440" s="96"/>
      <c r="G440" s="97">
        <v>20</v>
      </c>
      <c r="H440" s="101" t="s">
        <v>1703</v>
      </c>
    </row>
    <row r="441" ht="18" customHeight="1" spans="1:8">
      <c r="A441" s="92">
        <v>2130304</v>
      </c>
      <c r="B441" s="93" t="s">
        <v>961</v>
      </c>
      <c r="C441" s="94"/>
      <c r="D441" s="95"/>
      <c r="E441" s="94"/>
      <c r="F441" s="96"/>
      <c r="G441" s="97"/>
      <c r="H441" s="95"/>
    </row>
    <row r="442" ht="32.25" customHeight="1" spans="1:8">
      <c r="A442" s="92">
        <v>2130305</v>
      </c>
      <c r="B442" s="93" t="s">
        <v>962</v>
      </c>
      <c r="C442" s="94"/>
      <c r="D442" s="95"/>
      <c r="E442" s="94">
        <v>15</v>
      </c>
      <c r="F442" s="105" t="s">
        <v>1704</v>
      </c>
      <c r="G442" s="97">
        <v>152.55</v>
      </c>
      <c r="H442" s="101" t="s">
        <v>1705</v>
      </c>
    </row>
    <row r="443" ht="15.75" customHeight="1" spans="1:8">
      <c r="A443" s="92">
        <v>2130306</v>
      </c>
      <c r="B443" s="93" t="s">
        <v>963</v>
      </c>
      <c r="C443" s="94"/>
      <c r="D443" s="95"/>
      <c r="E443" s="94">
        <v>14.16</v>
      </c>
      <c r="F443" s="105" t="s">
        <v>1706</v>
      </c>
      <c r="G443" s="97">
        <v>7.3</v>
      </c>
      <c r="H443" s="107" t="s">
        <v>1707</v>
      </c>
    </row>
    <row r="444" ht="18.75" customHeight="1" spans="1:8">
      <c r="A444" s="92">
        <v>2130308</v>
      </c>
      <c r="B444" s="93" t="s">
        <v>964</v>
      </c>
      <c r="C444" s="94"/>
      <c r="D444" s="95"/>
      <c r="E444" s="94"/>
      <c r="F444" s="96"/>
      <c r="G444" s="97"/>
      <c r="H444" s="95"/>
    </row>
    <row r="445" ht="18" customHeight="1" spans="1:8">
      <c r="A445" s="92">
        <v>2130309</v>
      </c>
      <c r="B445" s="93" t="s">
        <v>965</v>
      </c>
      <c r="C445" s="94"/>
      <c r="D445" s="95"/>
      <c r="E445" s="94"/>
      <c r="F445" s="96"/>
      <c r="G445" s="97"/>
      <c r="H445" s="95"/>
    </row>
    <row r="446" ht="24" spans="1:8">
      <c r="A446" s="92">
        <v>2130310</v>
      </c>
      <c r="B446" s="93" t="s">
        <v>966</v>
      </c>
      <c r="C446" s="94"/>
      <c r="D446" s="95"/>
      <c r="E446" s="94">
        <v>22</v>
      </c>
      <c r="F446" s="105" t="s">
        <v>1708</v>
      </c>
      <c r="G446" s="97"/>
      <c r="H446" s="107"/>
    </row>
    <row r="447" ht="17.25" customHeight="1" spans="1:8">
      <c r="A447" s="92">
        <v>2130311</v>
      </c>
      <c r="B447" s="93" t="s">
        <v>1709</v>
      </c>
      <c r="C447" s="94"/>
      <c r="D447" s="95"/>
      <c r="E447" s="94"/>
      <c r="F447" s="96"/>
      <c r="G447" s="97"/>
      <c r="H447" s="95"/>
    </row>
    <row r="448" ht="16.5" customHeight="1" spans="1:8">
      <c r="A448" s="92">
        <v>2130312</v>
      </c>
      <c r="B448" s="93" t="s">
        <v>968</v>
      </c>
      <c r="C448" s="94"/>
      <c r="D448" s="95"/>
      <c r="E448" s="94"/>
      <c r="F448" s="96"/>
      <c r="G448" s="97">
        <v>10</v>
      </c>
      <c r="H448" s="100" t="s">
        <v>1710</v>
      </c>
    </row>
    <row r="449" ht="29.25" customHeight="1" spans="1:8">
      <c r="A449" s="92">
        <v>2130314</v>
      </c>
      <c r="B449" s="93" t="s">
        <v>969</v>
      </c>
      <c r="C449" s="94">
        <v>30</v>
      </c>
      <c r="D449" s="95" t="s">
        <v>1711</v>
      </c>
      <c r="E449" s="94">
        <v>88</v>
      </c>
      <c r="F449" s="96" t="s">
        <v>1712</v>
      </c>
      <c r="G449" s="97">
        <v>78</v>
      </c>
      <c r="H449" s="101" t="s">
        <v>1713</v>
      </c>
    </row>
    <row r="450" ht="21.75" customHeight="1" spans="1:8">
      <c r="A450" s="92">
        <v>2130315</v>
      </c>
      <c r="B450" s="93" t="s">
        <v>970</v>
      </c>
      <c r="C450" s="94"/>
      <c r="D450" s="98"/>
      <c r="E450" s="94">
        <v>74.29</v>
      </c>
      <c r="F450" s="105" t="s">
        <v>1714</v>
      </c>
      <c r="G450" s="97">
        <v>10</v>
      </c>
      <c r="H450" s="107" t="s">
        <v>1715</v>
      </c>
    </row>
    <row r="451" ht="28.5" customHeight="1" spans="1:8">
      <c r="A451" s="92">
        <v>2130316</v>
      </c>
      <c r="B451" s="93" t="s">
        <v>971</v>
      </c>
      <c r="C451" s="94"/>
      <c r="D451" s="98"/>
      <c r="E451" s="94">
        <v>668</v>
      </c>
      <c r="F451" s="96" t="s">
        <v>1716</v>
      </c>
      <c r="G451" s="97">
        <v>60.45</v>
      </c>
      <c r="H451" s="101" t="s">
        <v>1717</v>
      </c>
    </row>
    <row r="452" ht="18.75" customHeight="1" spans="1:8">
      <c r="A452" s="92">
        <v>2130317</v>
      </c>
      <c r="B452" s="93" t="s">
        <v>972</v>
      </c>
      <c r="C452" s="94"/>
      <c r="D452" s="98"/>
      <c r="E452" s="94"/>
      <c r="F452" s="99"/>
      <c r="G452" s="97"/>
      <c r="H452" s="98"/>
    </row>
    <row r="453" ht="18" customHeight="1" spans="1:8">
      <c r="A453" s="92">
        <v>2130321</v>
      </c>
      <c r="B453" s="93" t="s">
        <v>974</v>
      </c>
      <c r="C453" s="94"/>
      <c r="D453" s="98"/>
      <c r="E453" s="94"/>
      <c r="F453" s="99"/>
      <c r="G453" s="97"/>
      <c r="H453" s="98"/>
    </row>
    <row r="454" ht="18" customHeight="1" spans="1:8">
      <c r="A454" s="92">
        <v>2130322</v>
      </c>
      <c r="B454" s="93" t="s">
        <v>975</v>
      </c>
      <c r="C454" s="94"/>
      <c r="D454" s="98"/>
      <c r="E454" s="94"/>
      <c r="F454" s="99"/>
      <c r="G454" s="97"/>
      <c r="H454" s="98"/>
    </row>
    <row r="455" ht="17.25" customHeight="1" spans="1:8">
      <c r="A455" s="92">
        <v>2130331</v>
      </c>
      <c r="B455" s="93" t="s">
        <v>976</v>
      </c>
      <c r="C455" s="94">
        <v>39</v>
      </c>
      <c r="D455" s="95" t="s">
        <v>1718</v>
      </c>
      <c r="E455" s="94">
        <v>12</v>
      </c>
      <c r="F455" s="96" t="s">
        <v>1719</v>
      </c>
      <c r="G455" s="97"/>
      <c r="H455" s="95"/>
    </row>
    <row r="456" ht="21" customHeight="1" spans="1:8">
      <c r="A456" s="92">
        <v>2130335</v>
      </c>
      <c r="B456" s="93" t="s">
        <v>977</v>
      </c>
      <c r="C456" s="94">
        <v>2</v>
      </c>
      <c r="D456" s="95" t="s">
        <v>1720</v>
      </c>
      <c r="E456" s="94">
        <v>11.46</v>
      </c>
      <c r="F456" s="96" t="s">
        <v>1721</v>
      </c>
      <c r="G456" s="97"/>
      <c r="H456" s="95"/>
    </row>
    <row r="457" ht="16.5" customHeight="1" spans="1:8">
      <c r="A457" s="92">
        <v>2130399</v>
      </c>
      <c r="B457" s="93" t="s">
        <v>978</v>
      </c>
      <c r="C457" s="94"/>
      <c r="D457" s="95"/>
      <c r="E457" s="94"/>
      <c r="F457" s="96"/>
      <c r="G457" s="97">
        <v>387</v>
      </c>
      <c r="H457" s="101" t="s">
        <v>1722</v>
      </c>
    </row>
    <row r="458" s="37" customFormat="1" spans="1:8">
      <c r="A458" s="86">
        <v>21305</v>
      </c>
      <c r="B458" s="87" t="s">
        <v>979</v>
      </c>
      <c r="C458" s="88">
        <f t="shared" ref="C458:H458" si="94">SUM(C459:C465)</f>
        <v>1236.8</v>
      </c>
      <c r="D458" s="110"/>
      <c r="E458" s="88">
        <f t="shared" si="94"/>
        <v>1993.59</v>
      </c>
      <c r="F458" s="88">
        <f t="shared" si="94"/>
        <v>0</v>
      </c>
      <c r="G458" s="90">
        <f t="shared" si="94"/>
        <v>3443.1</v>
      </c>
      <c r="H458" s="88">
        <f t="shared" si="94"/>
        <v>0</v>
      </c>
    </row>
    <row r="459" ht="24" customHeight="1" spans="1:8">
      <c r="A459" s="92">
        <v>2130501</v>
      </c>
      <c r="B459" s="93" t="s">
        <v>453</v>
      </c>
      <c r="C459" s="94"/>
      <c r="D459" s="95"/>
      <c r="E459" s="94">
        <v>41.59</v>
      </c>
      <c r="F459" s="105" t="s">
        <v>1723</v>
      </c>
      <c r="G459" s="97">
        <v>200</v>
      </c>
      <c r="H459" s="101" t="s">
        <v>1724</v>
      </c>
    </row>
    <row r="460" ht="62.25" customHeight="1" spans="1:8">
      <c r="A460" s="92">
        <v>2130504</v>
      </c>
      <c r="B460" s="93" t="s">
        <v>980</v>
      </c>
      <c r="C460" s="94">
        <v>211.8</v>
      </c>
      <c r="D460" s="95" t="s">
        <v>1725</v>
      </c>
      <c r="E460" s="94">
        <v>1000</v>
      </c>
      <c r="F460" s="96" t="s">
        <v>1726</v>
      </c>
      <c r="G460" s="97">
        <v>1500</v>
      </c>
      <c r="H460" s="101" t="s">
        <v>1727</v>
      </c>
    </row>
    <row r="461" ht="18" customHeight="1" spans="1:8">
      <c r="A461" s="92">
        <v>2130505</v>
      </c>
      <c r="B461" s="93" t="s">
        <v>981</v>
      </c>
      <c r="C461" s="94">
        <v>500</v>
      </c>
      <c r="D461" s="95" t="s">
        <v>1728</v>
      </c>
      <c r="E461" s="94"/>
      <c r="F461" s="105"/>
      <c r="G461" s="97"/>
      <c r="H461" s="107"/>
    </row>
    <row r="462" ht="15" customHeight="1" spans="1:8">
      <c r="A462" s="92">
        <v>2130506</v>
      </c>
      <c r="B462" s="93" t="s">
        <v>982</v>
      </c>
      <c r="C462" s="94"/>
      <c r="D462" s="98"/>
      <c r="E462" s="94"/>
      <c r="F462" s="99"/>
      <c r="G462" s="97"/>
      <c r="H462" s="98"/>
    </row>
    <row r="463" ht="15.75" customHeight="1" spans="1:8">
      <c r="A463" s="92">
        <v>2130507</v>
      </c>
      <c r="B463" s="93" t="s">
        <v>1729</v>
      </c>
      <c r="C463" s="94"/>
      <c r="D463" s="98"/>
      <c r="E463" s="94"/>
      <c r="F463" s="99"/>
      <c r="G463" s="97"/>
      <c r="H463" s="98"/>
    </row>
    <row r="464" ht="17.25" customHeight="1" spans="1:8">
      <c r="A464" s="92">
        <v>2130550</v>
      </c>
      <c r="B464" s="93" t="s">
        <v>984</v>
      </c>
      <c r="C464" s="94"/>
      <c r="D464" s="98"/>
      <c r="E464" s="94"/>
      <c r="F464" s="99"/>
      <c r="G464" s="97"/>
      <c r="H464" s="98"/>
    </row>
    <row r="465" ht="87" customHeight="1" spans="1:8">
      <c r="A465" s="92">
        <v>2130599</v>
      </c>
      <c r="B465" s="93" t="s">
        <v>985</v>
      </c>
      <c r="C465" s="94">
        <v>525</v>
      </c>
      <c r="D465" s="95" t="s">
        <v>1730</v>
      </c>
      <c r="E465" s="94">
        <v>952</v>
      </c>
      <c r="F465" s="96" t="s">
        <v>1731</v>
      </c>
      <c r="G465" s="97">
        <v>1743.1</v>
      </c>
      <c r="H465" s="101" t="s">
        <v>1732</v>
      </c>
    </row>
    <row r="466" s="37" customFormat="1" ht="15" customHeight="1" spans="1:8">
      <c r="A466" s="86">
        <v>21306</v>
      </c>
      <c r="B466" s="87" t="s">
        <v>986</v>
      </c>
      <c r="C466" s="88">
        <f t="shared" ref="C466:H466" si="95">SUM(C467:C471)</f>
        <v>0</v>
      </c>
      <c r="D466" s="110"/>
      <c r="E466" s="88">
        <f t="shared" si="95"/>
        <v>0</v>
      </c>
      <c r="F466" s="88">
        <f t="shared" si="95"/>
        <v>0</v>
      </c>
      <c r="G466" s="90">
        <f t="shared" si="95"/>
        <v>0</v>
      </c>
      <c r="H466" s="88">
        <f t="shared" si="95"/>
        <v>0</v>
      </c>
    </row>
    <row r="467" ht="15" customHeight="1" spans="1:8">
      <c r="A467" s="92">
        <v>2130601</v>
      </c>
      <c r="B467" s="93" t="s">
        <v>696</v>
      </c>
      <c r="C467" s="94"/>
      <c r="D467" s="95"/>
      <c r="E467" s="94"/>
      <c r="F467" s="96"/>
      <c r="G467" s="97"/>
      <c r="H467" s="95"/>
    </row>
    <row r="468" ht="15" customHeight="1" spans="1:8">
      <c r="A468" s="92">
        <v>2130602</v>
      </c>
      <c r="B468" s="93" t="s">
        <v>987</v>
      </c>
      <c r="C468" s="94"/>
      <c r="D468" s="95"/>
      <c r="E468" s="94"/>
      <c r="F468" s="96"/>
      <c r="G468" s="97"/>
      <c r="H468" s="95"/>
    </row>
    <row r="469" ht="15" customHeight="1" spans="1:8">
      <c r="A469" s="92">
        <v>2130603</v>
      </c>
      <c r="B469" s="93" t="s">
        <v>988</v>
      </c>
      <c r="C469" s="94"/>
      <c r="D469" s="95"/>
      <c r="E469" s="94"/>
      <c r="F469" s="96"/>
      <c r="G469" s="97"/>
      <c r="H469" s="95"/>
    </row>
    <row r="470" ht="15" customHeight="1" spans="1:8">
      <c r="A470" s="92">
        <v>2130604</v>
      </c>
      <c r="B470" s="93" t="s">
        <v>989</v>
      </c>
      <c r="C470" s="94"/>
      <c r="D470" s="95"/>
      <c r="E470" s="94"/>
      <c r="F470" s="96"/>
      <c r="G470" s="97"/>
      <c r="H470" s="95"/>
    </row>
    <row r="471" ht="15" customHeight="1" spans="1:8">
      <c r="A471" s="92">
        <v>2130699</v>
      </c>
      <c r="B471" s="93" t="s">
        <v>990</v>
      </c>
      <c r="C471" s="94"/>
      <c r="D471" s="95"/>
      <c r="E471" s="94"/>
      <c r="F471" s="96"/>
      <c r="G471" s="97"/>
      <c r="H471" s="95"/>
    </row>
    <row r="472" s="37" customFormat="1" ht="15" customHeight="1" spans="1:8">
      <c r="A472" s="86">
        <v>21307</v>
      </c>
      <c r="B472" s="87" t="s">
        <v>991</v>
      </c>
      <c r="C472" s="88">
        <f t="shared" ref="C472:H472" si="96">SUM(C473:C476)</f>
        <v>1636.45</v>
      </c>
      <c r="D472" s="110"/>
      <c r="E472" s="88">
        <f t="shared" si="96"/>
        <v>2113.23</v>
      </c>
      <c r="F472" s="88">
        <f t="shared" si="96"/>
        <v>0</v>
      </c>
      <c r="G472" s="90">
        <f t="shared" si="96"/>
        <v>2807.5</v>
      </c>
      <c r="H472" s="88">
        <f t="shared" si="96"/>
        <v>0</v>
      </c>
    </row>
    <row r="473" ht="51.75" customHeight="1" spans="1:8">
      <c r="A473" s="92">
        <v>2130701</v>
      </c>
      <c r="B473" s="93" t="s">
        <v>992</v>
      </c>
      <c r="C473" s="94">
        <v>300</v>
      </c>
      <c r="D473" s="95" t="s">
        <v>1733</v>
      </c>
      <c r="E473" s="94">
        <v>200</v>
      </c>
      <c r="F473" s="96" t="s">
        <v>1734</v>
      </c>
      <c r="G473" s="97">
        <v>100</v>
      </c>
      <c r="H473" s="100" t="s">
        <v>1735</v>
      </c>
    </row>
    <row r="474" ht="166" customHeight="1" spans="1:8">
      <c r="A474" s="92">
        <v>2130705</v>
      </c>
      <c r="B474" s="93" t="s">
        <v>993</v>
      </c>
      <c r="C474" s="94">
        <v>1336.45</v>
      </c>
      <c r="D474" s="95" t="s">
        <v>1736</v>
      </c>
      <c r="E474" s="94">
        <v>1913.23</v>
      </c>
      <c r="F474" s="96" t="s">
        <v>1737</v>
      </c>
      <c r="G474" s="97">
        <v>2707.5</v>
      </c>
      <c r="H474" s="101" t="s">
        <v>1738</v>
      </c>
    </row>
    <row r="475" ht="15" customHeight="1" spans="1:8">
      <c r="A475" s="92">
        <v>2130706</v>
      </c>
      <c r="B475" s="93" t="s">
        <v>994</v>
      </c>
      <c r="C475" s="94"/>
      <c r="D475" s="95"/>
      <c r="E475" s="94"/>
      <c r="F475" s="96"/>
      <c r="G475" s="97"/>
      <c r="H475" s="95"/>
    </row>
    <row r="476" ht="15.75" customHeight="1" spans="1:8">
      <c r="A476" s="92">
        <v>2130799</v>
      </c>
      <c r="B476" s="93" t="s">
        <v>996</v>
      </c>
      <c r="C476" s="94"/>
      <c r="D476" s="95"/>
      <c r="E476" s="94"/>
      <c r="F476" s="96"/>
      <c r="G476" s="97"/>
      <c r="H476" s="95"/>
    </row>
    <row r="477" ht="15.75" customHeight="1" spans="1:8">
      <c r="A477" s="86">
        <v>21308</v>
      </c>
      <c r="B477" s="125" t="s">
        <v>997</v>
      </c>
      <c r="C477" s="94"/>
      <c r="D477" s="95"/>
      <c r="E477" s="94">
        <f t="shared" ref="E477:H477" si="97">SUM(E478:E483)</f>
        <v>170.76</v>
      </c>
      <c r="F477" s="94">
        <f t="shared" si="97"/>
        <v>0</v>
      </c>
      <c r="G477" s="90">
        <f t="shared" si="97"/>
        <v>129.94</v>
      </c>
      <c r="H477" s="94">
        <f t="shared" si="97"/>
        <v>0</v>
      </c>
    </row>
    <row r="478" ht="15.75" customHeight="1" spans="1:8">
      <c r="A478" s="92">
        <v>2130801</v>
      </c>
      <c r="B478" s="126" t="s">
        <v>998</v>
      </c>
      <c r="C478" s="94"/>
      <c r="D478" s="95"/>
      <c r="E478" s="94"/>
      <c r="F478" s="96"/>
      <c r="G478" s="97"/>
      <c r="H478" s="95"/>
    </row>
    <row r="479" ht="15.75" customHeight="1" spans="1:8">
      <c r="A479" s="92">
        <v>2130802</v>
      </c>
      <c r="B479" s="126" t="s">
        <v>999</v>
      </c>
      <c r="C479" s="94"/>
      <c r="D479" s="95"/>
      <c r="E479" s="94"/>
      <c r="F479" s="96"/>
      <c r="G479" s="97"/>
      <c r="H479" s="95"/>
    </row>
    <row r="480" ht="135" customHeight="1" spans="1:8">
      <c r="A480" s="92">
        <v>2130803</v>
      </c>
      <c r="B480" s="126" t="s">
        <v>1000</v>
      </c>
      <c r="C480" s="94"/>
      <c r="D480" s="95"/>
      <c r="E480" s="94">
        <v>170.76</v>
      </c>
      <c r="F480" s="96" t="s">
        <v>1739</v>
      </c>
      <c r="G480" s="97">
        <v>129.94</v>
      </c>
      <c r="H480" s="101" t="s">
        <v>1740</v>
      </c>
    </row>
    <row r="481" ht="15.75" customHeight="1" spans="1:8">
      <c r="A481" s="92">
        <v>2130804</v>
      </c>
      <c r="B481" s="126" t="s">
        <v>1001</v>
      </c>
      <c r="C481" s="94"/>
      <c r="D481" s="95"/>
      <c r="E481" s="94"/>
      <c r="F481" s="96"/>
      <c r="G481" s="97"/>
      <c r="H481" s="95"/>
    </row>
    <row r="482" ht="15.75" customHeight="1" spans="1:8">
      <c r="A482" s="92">
        <v>2130805</v>
      </c>
      <c r="B482" s="126" t="s">
        <v>1002</v>
      </c>
      <c r="C482" s="94"/>
      <c r="D482" s="95"/>
      <c r="E482" s="94"/>
      <c r="F482" s="96"/>
      <c r="G482" s="97"/>
      <c r="H482" s="95"/>
    </row>
    <row r="483" ht="15.75" customHeight="1" spans="1:8">
      <c r="A483" s="92">
        <v>2130899</v>
      </c>
      <c r="B483" s="126" t="s">
        <v>1003</v>
      </c>
      <c r="C483" s="94"/>
      <c r="D483" s="95"/>
      <c r="E483" s="94"/>
      <c r="F483" s="96"/>
      <c r="G483" s="97"/>
      <c r="H483" s="95"/>
    </row>
    <row r="484" s="37" customFormat="1" ht="16.5" customHeight="1" spans="1:8">
      <c r="A484" s="86">
        <v>21399</v>
      </c>
      <c r="B484" s="87" t="s">
        <v>1004</v>
      </c>
      <c r="C484" s="88">
        <f t="shared" ref="C484:H484" si="98">SUM(C485:C486)</f>
        <v>0</v>
      </c>
      <c r="D484" s="110"/>
      <c r="E484" s="88">
        <f t="shared" si="98"/>
        <v>160</v>
      </c>
      <c r="F484" s="88">
        <f t="shared" si="98"/>
        <v>0</v>
      </c>
      <c r="G484" s="90">
        <f t="shared" si="98"/>
        <v>0</v>
      </c>
      <c r="H484" s="88">
        <f t="shared" si="98"/>
        <v>0</v>
      </c>
    </row>
    <row r="485" ht="16" customHeight="1" spans="1:8">
      <c r="A485" s="92">
        <v>2139901</v>
      </c>
      <c r="B485" s="93" t="s">
        <v>1005</v>
      </c>
      <c r="C485" s="94"/>
      <c r="D485" s="95"/>
      <c r="E485" s="94">
        <v>160</v>
      </c>
      <c r="F485" s="96" t="s">
        <v>1741</v>
      </c>
      <c r="G485" s="97"/>
      <c r="H485" s="101"/>
    </row>
    <row r="486" ht="17.25" customHeight="1" spans="1:8">
      <c r="A486" s="92">
        <v>2139999</v>
      </c>
      <c r="B486" s="93" t="s">
        <v>1006</v>
      </c>
      <c r="C486" s="94"/>
      <c r="D486" s="95"/>
      <c r="E486" s="94"/>
      <c r="F486" s="96"/>
      <c r="G486" s="97"/>
      <c r="H486" s="95"/>
    </row>
    <row r="487" s="37" customFormat="1" ht="17.25" customHeight="1" spans="1:8">
      <c r="A487" s="86">
        <v>214</v>
      </c>
      <c r="B487" s="87" t="s">
        <v>1007</v>
      </c>
      <c r="C487" s="88">
        <f t="shared" ref="C487:H487" si="99">C488+C495+C500</f>
        <v>1010</v>
      </c>
      <c r="D487" s="110"/>
      <c r="E487" s="88">
        <f t="shared" si="99"/>
        <v>1245.7</v>
      </c>
      <c r="F487" s="88">
        <f t="shared" si="99"/>
        <v>0</v>
      </c>
      <c r="G487" s="90">
        <f t="shared" si="99"/>
        <v>1630</v>
      </c>
      <c r="H487" s="88">
        <f t="shared" si="99"/>
        <v>0</v>
      </c>
    </row>
    <row r="488" s="37" customFormat="1" ht="15.75" customHeight="1" spans="1:8">
      <c r="A488" s="86">
        <v>21401</v>
      </c>
      <c r="B488" s="87" t="s">
        <v>1008</v>
      </c>
      <c r="C488" s="88">
        <f t="shared" ref="C488:H488" si="100">SUM(C489:C494)</f>
        <v>1010</v>
      </c>
      <c r="D488" s="110"/>
      <c r="E488" s="88">
        <f t="shared" si="100"/>
        <v>1173</v>
      </c>
      <c r="F488" s="88">
        <f t="shared" si="100"/>
        <v>0</v>
      </c>
      <c r="G488" s="90">
        <f t="shared" si="100"/>
        <v>1630</v>
      </c>
      <c r="H488" s="88">
        <f t="shared" si="100"/>
        <v>0</v>
      </c>
    </row>
    <row r="489" ht="31.5" customHeight="1" spans="1:8">
      <c r="A489" s="92">
        <v>2140101</v>
      </c>
      <c r="B489" s="93" t="s">
        <v>453</v>
      </c>
      <c r="C489" s="94">
        <v>706</v>
      </c>
      <c r="D489" s="95" t="s">
        <v>1742</v>
      </c>
      <c r="E489" s="94">
        <v>812</v>
      </c>
      <c r="F489" s="96" t="s">
        <v>1743</v>
      </c>
      <c r="G489" s="97">
        <v>1033</v>
      </c>
      <c r="H489" s="101" t="s">
        <v>1744</v>
      </c>
    </row>
    <row r="490" ht="22.5" customHeight="1" spans="1:8">
      <c r="A490" s="92">
        <v>2140104</v>
      </c>
      <c r="B490" s="93" t="s">
        <v>1009</v>
      </c>
      <c r="C490" s="94"/>
      <c r="D490" s="95"/>
      <c r="E490" s="94"/>
      <c r="F490" s="96"/>
      <c r="G490" s="97">
        <v>150</v>
      </c>
      <c r="H490" s="101" t="s">
        <v>1745</v>
      </c>
    </row>
    <row r="491" ht="21" customHeight="1" spans="1:8">
      <c r="A491" s="92">
        <v>2140106</v>
      </c>
      <c r="B491" s="93" t="s">
        <v>1010</v>
      </c>
      <c r="C491" s="94">
        <v>304</v>
      </c>
      <c r="D491" s="95" t="s">
        <v>1746</v>
      </c>
      <c r="E491" s="94">
        <v>304</v>
      </c>
      <c r="F491" s="96" t="s">
        <v>1746</v>
      </c>
      <c r="G491" s="97">
        <v>417</v>
      </c>
      <c r="H491" s="100" t="s">
        <v>1747</v>
      </c>
    </row>
    <row r="492" ht="19.5" customHeight="1" spans="1:8">
      <c r="A492" s="92">
        <v>2140112</v>
      </c>
      <c r="B492" s="93" t="s">
        <v>1013</v>
      </c>
      <c r="C492" s="94"/>
      <c r="D492" s="95"/>
      <c r="E492" s="94"/>
      <c r="F492" s="96"/>
      <c r="G492" s="97"/>
      <c r="H492" s="95"/>
    </row>
    <row r="493" ht="19.5" customHeight="1" spans="1:8">
      <c r="A493" s="92">
        <v>2140139</v>
      </c>
      <c r="B493" s="93" t="s">
        <v>1014</v>
      </c>
      <c r="C493" s="94"/>
      <c r="D493" s="95"/>
      <c r="E493" s="94"/>
      <c r="F493" s="96"/>
      <c r="G493" s="97"/>
      <c r="H493" s="95"/>
    </row>
    <row r="494" ht="62.25" customHeight="1" spans="1:8">
      <c r="A494" s="92">
        <v>2140199</v>
      </c>
      <c r="B494" s="93" t="s">
        <v>1015</v>
      </c>
      <c r="C494" s="94"/>
      <c r="D494" s="95"/>
      <c r="E494" s="94">
        <v>57</v>
      </c>
      <c r="F494" s="96" t="s">
        <v>1748</v>
      </c>
      <c r="G494" s="97">
        <v>30</v>
      </c>
      <c r="H494" s="100" t="s">
        <v>1749</v>
      </c>
    </row>
    <row r="495" ht="25.5" customHeight="1" spans="1:8">
      <c r="A495" s="86">
        <v>21404</v>
      </c>
      <c r="B495" s="87" t="s">
        <v>1016</v>
      </c>
      <c r="C495" s="88">
        <f t="shared" ref="C495:H495" si="101">SUM(C496:C499)</f>
        <v>0</v>
      </c>
      <c r="D495" s="110"/>
      <c r="E495" s="88">
        <f t="shared" si="101"/>
        <v>0</v>
      </c>
      <c r="F495" s="88">
        <f t="shared" si="101"/>
        <v>0</v>
      </c>
      <c r="G495" s="90">
        <f t="shared" si="101"/>
        <v>0</v>
      </c>
      <c r="H495" s="88">
        <f t="shared" si="101"/>
        <v>0</v>
      </c>
    </row>
    <row r="496" ht="20.25" customHeight="1" spans="1:8">
      <c r="A496" s="92">
        <v>2140401</v>
      </c>
      <c r="B496" s="93" t="s">
        <v>1017</v>
      </c>
      <c r="C496" s="94"/>
      <c r="D496" s="95"/>
      <c r="E496" s="94"/>
      <c r="F496" s="96"/>
      <c r="G496" s="97"/>
      <c r="H496" s="95"/>
    </row>
    <row r="497" ht="16.5" customHeight="1" spans="1:8">
      <c r="A497" s="92">
        <v>2140402</v>
      </c>
      <c r="B497" s="93" t="s">
        <v>1018</v>
      </c>
      <c r="C497" s="94"/>
      <c r="D497" s="95"/>
      <c r="E497" s="94"/>
      <c r="F497" s="96"/>
      <c r="G497" s="97"/>
      <c r="H497" s="95"/>
    </row>
    <row r="498" ht="18.75" customHeight="1" spans="1:8">
      <c r="A498" s="92">
        <v>2140403</v>
      </c>
      <c r="B498" s="93" t="s">
        <v>1019</v>
      </c>
      <c r="C498" s="94"/>
      <c r="D498" s="95"/>
      <c r="E498" s="94"/>
      <c r="F498" s="96"/>
      <c r="G498" s="97"/>
      <c r="H498" s="95"/>
    </row>
    <row r="499" ht="17.25" customHeight="1" spans="1:8">
      <c r="A499" s="92">
        <v>2140499</v>
      </c>
      <c r="B499" s="93" t="s">
        <v>1020</v>
      </c>
      <c r="C499" s="94"/>
      <c r="D499" s="95"/>
      <c r="E499" s="94"/>
      <c r="F499" s="96"/>
      <c r="G499" s="97"/>
      <c r="H499" s="95"/>
    </row>
    <row r="500" ht="21.75" customHeight="1" spans="1:8">
      <c r="A500" s="86">
        <v>21406</v>
      </c>
      <c r="B500" s="87" t="s">
        <v>1021</v>
      </c>
      <c r="C500" s="88">
        <f t="shared" ref="C500:H500" si="102">SUM(C501:C504)</f>
        <v>0</v>
      </c>
      <c r="D500" s="110"/>
      <c r="E500" s="88">
        <f t="shared" si="102"/>
        <v>72.7</v>
      </c>
      <c r="F500" s="88">
        <f t="shared" si="102"/>
        <v>0</v>
      </c>
      <c r="G500" s="90">
        <f t="shared" si="102"/>
        <v>0</v>
      </c>
      <c r="H500" s="88">
        <f t="shared" si="102"/>
        <v>0</v>
      </c>
    </row>
    <row r="501" ht="23.25" customHeight="1" spans="1:8">
      <c r="A501" s="92">
        <v>2140601</v>
      </c>
      <c r="B501" s="93" t="s">
        <v>1022</v>
      </c>
      <c r="C501" s="94"/>
      <c r="D501" s="95"/>
      <c r="E501" s="94">
        <v>28</v>
      </c>
      <c r="F501" s="105" t="s">
        <v>1750</v>
      </c>
      <c r="G501" s="97"/>
      <c r="H501" s="107"/>
    </row>
    <row r="502" ht="24.75" customHeight="1" spans="1:8">
      <c r="A502" s="92">
        <v>2140602</v>
      </c>
      <c r="B502" s="93" t="s">
        <v>1023</v>
      </c>
      <c r="C502" s="94"/>
      <c r="D502" s="95"/>
      <c r="E502" s="94">
        <v>44.7</v>
      </c>
      <c r="F502" s="105" t="s">
        <v>1751</v>
      </c>
      <c r="G502" s="97"/>
      <c r="H502" s="107"/>
    </row>
    <row r="503" ht="21" customHeight="1" spans="1:8">
      <c r="A503" s="92">
        <v>2140603</v>
      </c>
      <c r="B503" s="93" t="s">
        <v>1024</v>
      </c>
      <c r="C503" s="94"/>
      <c r="D503" s="95"/>
      <c r="E503" s="94"/>
      <c r="F503" s="96"/>
      <c r="G503" s="97"/>
      <c r="H503" s="95"/>
    </row>
    <row r="504" ht="21.75" customHeight="1" spans="1:8">
      <c r="A504" s="92">
        <v>2140699</v>
      </c>
      <c r="B504" s="93" t="s">
        <v>1025</v>
      </c>
      <c r="C504" s="94"/>
      <c r="D504" s="95"/>
      <c r="E504" s="94"/>
      <c r="F504" s="96"/>
      <c r="G504" s="97"/>
      <c r="H504" s="95"/>
    </row>
    <row r="505" s="37" customFormat="1" ht="15" customHeight="1" spans="1:8">
      <c r="A505" s="86">
        <v>215</v>
      </c>
      <c r="B505" s="87" t="s">
        <v>1026</v>
      </c>
      <c r="C505" s="88">
        <f>C506+C511+C519</f>
        <v>1104.4</v>
      </c>
      <c r="D505" s="110"/>
      <c r="E505" s="88">
        <f t="shared" ref="E505:H505" si="103">E506+E511+E516+E519</f>
        <v>1136.45</v>
      </c>
      <c r="F505" s="88">
        <f t="shared" si="103"/>
        <v>0</v>
      </c>
      <c r="G505" s="90">
        <f t="shared" si="103"/>
        <v>3116.59</v>
      </c>
      <c r="H505" s="88">
        <f t="shared" si="103"/>
        <v>0</v>
      </c>
    </row>
    <row r="506" s="37" customFormat="1" ht="15" customHeight="1" spans="1:8">
      <c r="A506" s="86">
        <v>21505</v>
      </c>
      <c r="B506" s="87" t="s">
        <v>1027</v>
      </c>
      <c r="C506" s="88">
        <f t="shared" ref="C506:H506" si="104">SUM(C507:C510)</f>
        <v>85.4</v>
      </c>
      <c r="D506" s="110"/>
      <c r="E506" s="88">
        <f t="shared" si="104"/>
        <v>118.45</v>
      </c>
      <c r="F506" s="88">
        <f t="shared" si="104"/>
        <v>0</v>
      </c>
      <c r="G506" s="90">
        <f t="shared" si="104"/>
        <v>112.14</v>
      </c>
      <c r="H506" s="88">
        <f t="shared" si="104"/>
        <v>0</v>
      </c>
    </row>
    <row r="507" ht="49.5" customHeight="1" spans="1:8">
      <c r="A507" s="92">
        <v>2150501</v>
      </c>
      <c r="B507" s="93" t="s">
        <v>453</v>
      </c>
      <c r="C507" s="94">
        <v>85.4</v>
      </c>
      <c r="D507" s="95" t="s">
        <v>1752</v>
      </c>
      <c r="E507" s="94">
        <v>118.45</v>
      </c>
      <c r="F507" s="96" t="s">
        <v>1753</v>
      </c>
      <c r="G507" s="97">
        <v>31.74</v>
      </c>
      <c r="H507" s="101" t="s">
        <v>1754</v>
      </c>
    </row>
    <row r="508" ht="23.1" customHeight="1" spans="1:8">
      <c r="A508" s="92">
        <v>2150502</v>
      </c>
      <c r="B508" s="93" t="s">
        <v>532</v>
      </c>
      <c r="C508" s="94"/>
      <c r="D508" s="95"/>
      <c r="E508" s="94"/>
      <c r="F508" s="96"/>
      <c r="G508" s="97">
        <v>80.4</v>
      </c>
      <c r="H508" s="95" t="s">
        <v>1755</v>
      </c>
    </row>
    <row r="509" ht="23.1" customHeight="1" spans="1:8">
      <c r="A509" s="92">
        <v>2150510</v>
      </c>
      <c r="B509" s="126" t="s">
        <v>1756</v>
      </c>
      <c r="C509" s="94"/>
      <c r="D509" s="95"/>
      <c r="E509" s="94"/>
      <c r="F509" s="96"/>
      <c r="G509" s="97"/>
      <c r="H509" s="95"/>
    </row>
    <row r="510" ht="16.5" customHeight="1" spans="1:8">
      <c r="A510" s="92">
        <v>2150599</v>
      </c>
      <c r="B510" s="93" t="s">
        <v>1029</v>
      </c>
      <c r="C510" s="94"/>
      <c r="D510" s="95"/>
      <c r="E510" s="94"/>
      <c r="F510" s="96"/>
      <c r="G510" s="97"/>
      <c r="H510" s="95"/>
    </row>
    <row r="511" s="37" customFormat="1" ht="18" customHeight="1" spans="1:8">
      <c r="A511" s="86">
        <v>21506</v>
      </c>
      <c r="B511" s="87" t="s">
        <v>1030</v>
      </c>
      <c r="C511" s="88">
        <f t="shared" ref="C511:H511" si="105">SUM(C512:C515)</f>
        <v>19</v>
      </c>
      <c r="D511" s="110"/>
      <c r="E511" s="88">
        <f t="shared" si="105"/>
        <v>715</v>
      </c>
      <c r="F511" s="88">
        <f t="shared" si="105"/>
        <v>0</v>
      </c>
      <c r="G511" s="90">
        <f t="shared" si="105"/>
        <v>620.3</v>
      </c>
      <c r="H511" s="88">
        <f t="shared" si="105"/>
        <v>0</v>
      </c>
    </row>
    <row r="512" ht="21" customHeight="1" spans="1:8">
      <c r="A512" s="92">
        <v>2150601</v>
      </c>
      <c r="B512" s="93" t="s">
        <v>453</v>
      </c>
      <c r="C512" s="94">
        <v>19</v>
      </c>
      <c r="D512" s="95" t="s">
        <v>1757</v>
      </c>
      <c r="E512" s="94">
        <v>19</v>
      </c>
      <c r="F512" s="96" t="s">
        <v>1758</v>
      </c>
      <c r="G512" s="97">
        <v>29</v>
      </c>
      <c r="H512" s="101" t="s">
        <v>1759</v>
      </c>
    </row>
    <row r="513" ht="17.25" customHeight="1" spans="1:8">
      <c r="A513" s="92">
        <v>2150605</v>
      </c>
      <c r="B513" s="93" t="s">
        <v>1031</v>
      </c>
      <c r="C513" s="94"/>
      <c r="D513" s="95"/>
      <c r="E513" s="94"/>
      <c r="F513" s="96"/>
      <c r="G513" s="97"/>
      <c r="H513" s="95"/>
    </row>
    <row r="514" ht="17.25" customHeight="1" spans="1:8">
      <c r="A514" s="92">
        <v>2150606</v>
      </c>
      <c r="B514" s="93" t="s">
        <v>1032</v>
      </c>
      <c r="C514" s="94"/>
      <c r="D514" s="95"/>
      <c r="E514" s="94">
        <v>80</v>
      </c>
      <c r="F514" s="96" t="s">
        <v>1760</v>
      </c>
      <c r="G514" s="97"/>
      <c r="H514" s="95"/>
    </row>
    <row r="515" ht="72" customHeight="1" spans="1:8">
      <c r="A515" s="92">
        <v>2150699</v>
      </c>
      <c r="B515" s="93" t="s">
        <v>1033</v>
      </c>
      <c r="C515" s="94"/>
      <c r="D515" s="95"/>
      <c r="E515" s="94">
        <v>616</v>
      </c>
      <c r="F515" s="96" t="s">
        <v>1761</v>
      </c>
      <c r="G515" s="97">
        <v>591.3</v>
      </c>
      <c r="H515" s="100" t="s">
        <v>1762</v>
      </c>
    </row>
    <row r="516" customFormat="1" ht="16.5" customHeight="1" spans="1:8">
      <c r="A516" s="86">
        <v>21507</v>
      </c>
      <c r="B516" s="87" t="s">
        <v>1763</v>
      </c>
      <c r="C516" s="88"/>
      <c r="D516" s="110"/>
      <c r="E516" s="88">
        <f t="shared" ref="E516:H516" si="106">SUM(E517:E518)</f>
        <v>0</v>
      </c>
      <c r="F516" s="88">
        <f t="shared" si="106"/>
        <v>0</v>
      </c>
      <c r="G516" s="90">
        <f t="shared" si="106"/>
        <v>0</v>
      </c>
      <c r="H516" s="88">
        <f t="shared" si="106"/>
        <v>0</v>
      </c>
    </row>
    <row r="517" customFormat="1" ht="20.1" customHeight="1" spans="1:8">
      <c r="A517" s="92">
        <v>2150701</v>
      </c>
      <c r="B517" s="93" t="s">
        <v>453</v>
      </c>
      <c r="C517" s="94"/>
      <c r="D517" s="95"/>
      <c r="E517" s="94"/>
      <c r="F517" s="96"/>
      <c r="G517" s="97"/>
      <c r="H517" s="95"/>
    </row>
    <row r="518" customFormat="1" ht="18.95" customHeight="1" spans="1:8">
      <c r="A518" s="92">
        <v>2150799</v>
      </c>
      <c r="B518" s="93" t="s">
        <v>1035</v>
      </c>
      <c r="C518" s="94"/>
      <c r="D518" s="95"/>
      <c r="E518" s="94"/>
      <c r="F518" s="96"/>
      <c r="G518" s="97"/>
      <c r="H518" s="95"/>
    </row>
    <row r="519" s="37" customFormat="1" spans="1:8">
      <c r="A519" s="86">
        <v>21508</v>
      </c>
      <c r="B519" s="87" t="s">
        <v>1036</v>
      </c>
      <c r="C519" s="88">
        <f t="shared" ref="C519:H519" si="107">SUM(C520:C521)</f>
        <v>1000</v>
      </c>
      <c r="D519" s="110"/>
      <c r="E519" s="88">
        <f t="shared" si="107"/>
        <v>303</v>
      </c>
      <c r="F519" s="88">
        <f t="shared" si="107"/>
        <v>0</v>
      </c>
      <c r="G519" s="90">
        <f t="shared" si="107"/>
        <v>2384.15</v>
      </c>
      <c r="H519" s="88">
        <f t="shared" si="107"/>
        <v>0</v>
      </c>
    </row>
    <row r="520" ht="25.5" customHeight="1" spans="1:8">
      <c r="A520" s="92">
        <v>2150805</v>
      </c>
      <c r="B520" s="93" t="s">
        <v>1037</v>
      </c>
      <c r="C520" s="94">
        <v>1000</v>
      </c>
      <c r="D520" s="95" t="s">
        <v>1764</v>
      </c>
      <c r="E520" s="94">
        <v>303</v>
      </c>
      <c r="F520" s="96" t="s">
        <v>1765</v>
      </c>
      <c r="G520" s="97">
        <v>2384.15</v>
      </c>
      <c r="H520" s="101" t="s">
        <v>1766</v>
      </c>
    </row>
    <row r="521" ht="15.75" customHeight="1" spans="1:8">
      <c r="A521" s="92">
        <v>2150899</v>
      </c>
      <c r="B521" s="93" t="s">
        <v>1038</v>
      </c>
      <c r="C521" s="94"/>
      <c r="D521" s="95"/>
      <c r="E521" s="94"/>
      <c r="F521" s="96"/>
      <c r="G521" s="97"/>
      <c r="H521" s="95"/>
    </row>
    <row r="522" s="37" customFormat="1" ht="15.75" customHeight="1" spans="1:8">
      <c r="A522" s="86">
        <v>216</v>
      </c>
      <c r="B522" s="87" t="s">
        <v>1039</v>
      </c>
      <c r="C522" s="88">
        <f t="shared" ref="C522:H522" si="108">C523+C526</f>
        <v>130.37</v>
      </c>
      <c r="D522" s="110"/>
      <c r="E522" s="88">
        <f t="shared" si="108"/>
        <v>3517.45</v>
      </c>
      <c r="F522" s="88">
        <f t="shared" si="108"/>
        <v>0</v>
      </c>
      <c r="G522" s="90">
        <f t="shared" si="108"/>
        <v>3123.88</v>
      </c>
      <c r="H522" s="88">
        <f t="shared" si="108"/>
        <v>0</v>
      </c>
    </row>
    <row r="523" s="37" customFormat="1" ht="16.5" customHeight="1" spans="1:8">
      <c r="A523" s="86">
        <v>21602</v>
      </c>
      <c r="B523" s="87" t="s">
        <v>1040</v>
      </c>
      <c r="C523" s="88">
        <f t="shared" ref="C523:H523" si="109">SUM(C524:C525)</f>
        <v>8.9</v>
      </c>
      <c r="D523" s="110"/>
      <c r="E523" s="88">
        <f t="shared" si="109"/>
        <v>18.9</v>
      </c>
      <c r="F523" s="88">
        <f t="shared" si="109"/>
        <v>0</v>
      </c>
      <c r="G523" s="90">
        <f t="shared" si="109"/>
        <v>43.9</v>
      </c>
      <c r="H523" s="88">
        <f t="shared" si="109"/>
        <v>0</v>
      </c>
    </row>
    <row r="524" ht="18.75" customHeight="1" spans="1:8">
      <c r="A524" s="92">
        <v>2160201</v>
      </c>
      <c r="B524" s="93" t="s">
        <v>453</v>
      </c>
      <c r="C524" s="94">
        <v>8.9</v>
      </c>
      <c r="D524" s="95" t="s">
        <v>1767</v>
      </c>
      <c r="E524" s="94">
        <v>8.9</v>
      </c>
      <c r="F524" s="96" t="s">
        <v>1767</v>
      </c>
      <c r="G524" s="97">
        <v>38.9</v>
      </c>
      <c r="H524" s="101" t="s">
        <v>1768</v>
      </c>
    </row>
    <row r="525" ht="19.5" customHeight="1" spans="1:8">
      <c r="A525" s="92">
        <v>2160299</v>
      </c>
      <c r="B525" s="93" t="s">
        <v>1041</v>
      </c>
      <c r="C525" s="94"/>
      <c r="D525" s="95"/>
      <c r="E525" s="94">
        <v>10</v>
      </c>
      <c r="F525" s="96" t="s">
        <v>1769</v>
      </c>
      <c r="G525" s="97">
        <v>5</v>
      </c>
      <c r="H525" s="101" t="s">
        <v>1770</v>
      </c>
    </row>
    <row r="526" s="37" customFormat="1" ht="17.25" customHeight="1" spans="1:8">
      <c r="A526" s="86">
        <v>21605</v>
      </c>
      <c r="B526" s="87" t="s">
        <v>1042</v>
      </c>
      <c r="C526" s="88">
        <f t="shared" ref="C526:H526" si="110">SUM(C527:C529)</f>
        <v>121.47</v>
      </c>
      <c r="D526" s="110"/>
      <c r="E526" s="88">
        <f t="shared" si="110"/>
        <v>3498.55</v>
      </c>
      <c r="F526" s="88">
        <f t="shared" si="110"/>
        <v>0</v>
      </c>
      <c r="G526" s="90">
        <f t="shared" si="110"/>
        <v>3079.98</v>
      </c>
      <c r="H526" s="88">
        <f t="shared" si="110"/>
        <v>0</v>
      </c>
    </row>
    <row r="527" ht="54.75" customHeight="1" spans="1:8">
      <c r="A527" s="92">
        <v>2160501</v>
      </c>
      <c r="B527" s="93" t="s">
        <v>453</v>
      </c>
      <c r="C527" s="94">
        <v>81.47</v>
      </c>
      <c r="D527" s="95" t="s">
        <v>1771</v>
      </c>
      <c r="E527" s="94">
        <v>498.55</v>
      </c>
      <c r="F527" s="96" t="s">
        <v>1772</v>
      </c>
      <c r="G527" s="97">
        <v>79.98</v>
      </c>
      <c r="H527" s="100" t="s">
        <v>1773</v>
      </c>
    </row>
    <row r="528" ht="231" customHeight="1" spans="1:8">
      <c r="A528" s="92">
        <v>2160504</v>
      </c>
      <c r="B528" s="93" t="s">
        <v>1043</v>
      </c>
      <c r="C528" s="94"/>
      <c r="D528" s="98"/>
      <c r="E528" s="94">
        <v>3000</v>
      </c>
      <c r="F528" s="96" t="s">
        <v>1774</v>
      </c>
      <c r="G528" s="97">
        <v>3000</v>
      </c>
      <c r="H528" s="100" t="s">
        <v>1775</v>
      </c>
    </row>
    <row r="529" ht="18" customHeight="1" spans="1:8">
      <c r="A529" s="92">
        <v>2160599</v>
      </c>
      <c r="B529" s="93" t="s">
        <v>1044</v>
      </c>
      <c r="C529" s="94">
        <v>40</v>
      </c>
      <c r="D529" s="95" t="s">
        <v>1776</v>
      </c>
      <c r="E529" s="94"/>
      <c r="F529" s="96"/>
      <c r="G529" s="97"/>
      <c r="H529" s="95"/>
    </row>
    <row r="530" s="37" customFormat="1" ht="13.5" customHeight="1" spans="1:8">
      <c r="A530" s="86">
        <v>220</v>
      </c>
      <c r="B530" s="87" t="s">
        <v>1777</v>
      </c>
      <c r="C530" s="88">
        <f t="shared" ref="C530:H530" si="111">C531+C545+C548</f>
        <v>42.43</v>
      </c>
      <c r="D530" s="110"/>
      <c r="E530" s="88">
        <f t="shared" si="111"/>
        <v>2006.43</v>
      </c>
      <c r="F530" s="88">
        <f t="shared" si="111"/>
        <v>0</v>
      </c>
      <c r="G530" s="90">
        <f t="shared" si="111"/>
        <v>1536.4</v>
      </c>
      <c r="H530" s="88">
        <f t="shared" si="111"/>
        <v>0</v>
      </c>
    </row>
    <row r="531" s="37" customFormat="1" ht="13.5" customHeight="1" spans="1:8">
      <c r="A531" s="86">
        <v>22001</v>
      </c>
      <c r="B531" s="127" t="s">
        <v>1046</v>
      </c>
      <c r="C531" s="88">
        <f t="shared" ref="C531:H531" si="112">SUM(C532:C544)</f>
        <v>0</v>
      </c>
      <c r="D531" s="110"/>
      <c r="E531" s="88">
        <f t="shared" si="112"/>
        <v>1964</v>
      </c>
      <c r="F531" s="88">
        <f t="shared" si="112"/>
        <v>0</v>
      </c>
      <c r="G531" s="90">
        <f t="shared" si="112"/>
        <v>1500</v>
      </c>
      <c r="H531" s="88">
        <f t="shared" si="112"/>
        <v>0</v>
      </c>
    </row>
    <row r="532" ht="13.5" customHeight="1" spans="1:8">
      <c r="A532" s="92">
        <v>2200101</v>
      </c>
      <c r="B532" s="128" t="s">
        <v>453</v>
      </c>
      <c r="C532" s="94"/>
      <c r="D532" s="95"/>
      <c r="E532" s="94"/>
      <c r="F532" s="105"/>
      <c r="G532" s="97"/>
      <c r="H532" s="107"/>
    </row>
    <row r="533" ht="18" customHeight="1" spans="1:8">
      <c r="A533" s="92">
        <v>2200104</v>
      </c>
      <c r="B533" s="128" t="s">
        <v>1047</v>
      </c>
      <c r="C533" s="94"/>
      <c r="D533" s="95"/>
      <c r="E533" s="94"/>
      <c r="F533" s="96"/>
      <c r="G533" s="97">
        <v>100</v>
      </c>
      <c r="H533" s="129" t="s">
        <v>1778</v>
      </c>
    </row>
    <row r="534" ht="57.75" customHeight="1" spans="1:8">
      <c r="A534" s="92">
        <v>2200105</v>
      </c>
      <c r="B534" s="128" t="s">
        <v>1048</v>
      </c>
      <c r="C534" s="94"/>
      <c r="D534" s="95"/>
      <c r="E534" s="94"/>
      <c r="F534" s="130"/>
      <c r="G534" s="97">
        <v>300</v>
      </c>
      <c r="H534" s="104" t="s">
        <v>1779</v>
      </c>
    </row>
    <row r="535" ht="13.5" customHeight="1" spans="1:8">
      <c r="A535" s="92">
        <v>2200106</v>
      </c>
      <c r="B535" s="128" t="s">
        <v>1049</v>
      </c>
      <c r="C535" s="94"/>
      <c r="D535" s="95"/>
      <c r="E535" s="94">
        <v>100</v>
      </c>
      <c r="F535" s="96" t="s">
        <v>1780</v>
      </c>
      <c r="G535" s="97"/>
      <c r="H535" s="95"/>
    </row>
    <row r="536" ht="13.5" customHeight="1" spans="1:8">
      <c r="A536" s="92">
        <v>2200109</v>
      </c>
      <c r="B536" s="128" t="s">
        <v>1050</v>
      </c>
      <c r="C536" s="94"/>
      <c r="D536" s="95"/>
      <c r="E536" s="94"/>
      <c r="F536" s="96"/>
      <c r="G536" s="97"/>
      <c r="H536" s="95"/>
    </row>
    <row r="537" ht="13.5" customHeight="1" spans="1:8">
      <c r="A537" s="92">
        <v>2200110</v>
      </c>
      <c r="B537" s="128" t="s">
        <v>1051</v>
      </c>
      <c r="C537" s="94"/>
      <c r="D537" s="95"/>
      <c r="E537" s="94"/>
      <c r="F537" s="96"/>
      <c r="G537" s="97"/>
      <c r="H537" s="95"/>
    </row>
    <row r="538" ht="13.5" customHeight="1" spans="1:8">
      <c r="A538" s="92">
        <v>2200111</v>
      </c>
      <c r="B538" s="128" t="s">
        <v>1052</v>
      </c>
      <c r="C538" s="94"/>
      <c r="D538" s="95"/>
      <c r="E538" s="94"/>
      <c r="F538" s="96"/>
      <c r="G538" s="97"/>
      <c r="H538" s="95"/>
    </row>
    <row r="539" ht="13.5" customHeight="1" spans="1:8">
      <c r="A539" s="92">
        <v>2200112</v>
      </c>
      <c r="B539" s="128" t="s">
        <v>1053</v>
      </c>
      <c r="C539" s="94"/>
      <c r="D539" s="95"/>
      <c r="E539" s="94"/>
      <c r="F539" s="96"/>
      <c r="G539" s="97"/>
      <c r="H539" s="95"/>
    </row>
    <row r="540" ht="13.5" customHeight="1" spans="1:8">
      <c r="A540" s="92">
        <v>2200113</v>
      </c>
      <c r="B540" s="128" t="s">
        <v>1054</v>
      </c>
      <c r="C540" s="94"/>
      <c r="D540" s="95"/>
      <c r="E540" s="94"/>
      <c r="F540" s="96"/>
      <c r="G540" s="97"/>
      <c r="H540" s="95"/>
    </row>
    <row r="541" ht="13.5" customHeight="1" spans="1:8">
      <c r="A541" s="92">
        <v>2200114</v>
      </c>
      <c r="B541" s="128" t="s">
        <v>1055</v>
      </c>
      <c r="C541" s="94"/>
      <c r="D541" s="95"/>
      <c r="E541" s="94">
        <v>1820</v>
      </c>
      <c r="F541" s="105" t="s">
        <v>1781</v>
      </c>
      <c r="G541" s="97"/>
      <c r="H541" s="107"/>
    </row>
    <row r="542" ht="18.75" customHeight="1" spans="1:8">
      <c r="A542" s="92">
        <v>2200120</v>
      </c>
      <c r="B542" s="128" t="s">
        <v>1056</v>
      </c>
      <c r="C542" s="94"/>
      <c r="D542" s="95"/>
      <c r="E542" s="94"/>
      <c r="F542" s="96"/>
      <c r="G542" s="97">
        <v>1000</v>
      </c>
      <c r="H542" s="101" t="s">
        <v>1782</v>
      </c>
    </row>
    <row r="543" ht="16.5" customHeight="1" spans="1:8">
      <c r="A543" s="92">
        <v>2200150</v>
      </c>
      <c r="B543" s="128" t="s">
        <v>924</v>
      </c>
      <c r="C543" s="94"/>
      <c r="D543" s="95"/>
      <c r="E543" s="94"/>
      <c r="F543" s="96"/>
      <c r="G543" s="97"/>
      <c r="H543" s="95"/>
    </row>
    <row r="544" ht="30.75" customHeight="1" spans="1:8">
      <c r="A544" s="92">
        <v>2200199</v>
      </c>
      <c r="B544" s="128" t="s">
        <v>1783</v>
      </c>
      <c r="C544" s="94"/>
      <c r="D544" s="95"/>
      <c r="E544" s="94">
        <v>44</v>
      </c>
      <c r="F544" s="105" t="s">
        <v>1784</v>
      </c>
      <c r="G544" s="97">
        <v>100</v>
      </c>
      <c r="H544" s="101" t="s">
        <v>1785</v>
      </c>
    </row>
    <row r="545" s="37" customFormat="1" ht="17.25" customHeight="1" spans="1:8">
      <c r="A545" s="86">
        <v>22004</v>
      </c>
      <c r="B545" s="87" t="s">
        <v>1058</v>
      </c>
      <c r="C545" s="88">
        <f t="shared" ref="C545:H545" si="113">SUM(C546:C547)</f>
        <v>7.03</v>
      </c>
      <c r="D545" s="110"/>
      <c r="E545" s="88">
        <f t="shared" si="113"/>
        <v>7.03</v>
      </c>
      <c r="F545" s="88">
        <f t="shared" si="113"/>
        <v>0</v>
      </c>
      <c r="G545" s="90">
        <f t="shared" si="113"/>
        <v>0</v>
      </c>
      <c r="H545" s="88">
        <f t="shared" si="113"/>
        <v>0</v>
      </c>
    </row>
    <row r="546" ht="15" customHeight="1" spans="1:8">
      <c r="A546" s="92">
        <v>2200401</v>
      </c>
      <c r="B546" s="93" t="s">
        <v>453</v>
      </c>
      <c r="C546" s="94"/>
      <c r="D546" s="95"/>
      <c r="E546" s="94"/>
      <c r="F546" s="96"/>
      <c r="G546" s="97"/>
      <c r="H546" s="95"/>
    </row>
    <row r="547" ht="15.75" customHeight="1" spans="1:8">
      <c r="A547" s="92">
        <v>2200406</v>
      </c>
      <c r="B547" s="93" t="s">
        <v>1059</v>
      </c>
      <c r="C547" s="94">
        <v>7.03</v>
      </c>
      <c r="D547" s="95" t="s">
        <v>1786</v>
      </c>
      <c r="E547" s="94">
        <v>7.03</v>
      </c>
      <c r="F547" s="96" t="s">
        <v>1786</v>
      </c>
      <c r="G547" s="97"/>
      <c r="H547" s="95"/>
    </row>
    <row r="548" s="37" customFormat="1" ht="18" customHeight="1" spans="1:8">
      <c r="A548" s="86">
        <v>22005</v>
      </c>
      <c r="B548" s="87" t="s">
        <v>1060</v>
      </c>
      <c r="C548" s="88">
        <f t="shared" ref="C548:H548" si="114">SUM(C549:C556)</f>
        <v>35.4</v>
      </c>
      <c r="D548" s="110"/>
      <c r="E548" s="88">
        <f t="shared" si="114"/>
        <v>35.4</v>
      </c>
      <c r="F548" s="88">
        <f t="shared" si="114"/>
        <v>0</v>
      </c>
      <c r="G548" s="90">
        <f t="shared" si="114"/>
        <v>36.4</v>
      </c>
      <c r="H548" s="88">
        <f t="shared" si="114"/>
        <v>0</v>
      </c>
    </row>
    <row r="549" ht="15" customHeight="1" spans="1:8">
      <c r="A549" s="92">
        <v>2200501</v>
      </c>
      <c r="B549" s="93" t="s">
        <v>453</v>
      </c>
      <c r="C549" s="94"/>
      <c r="D549" s="95"/>
      <c r="E549" s="94"/>
      <c r="F549" s="96"/>
      <c r="G549" s="97"/>
      <c r="H549" s="95"/>
    </row>
    <row r="550" ht="30" customHeight="1" spans="1:8">
      <c r="A550" s="92">
        <v>2200504</v>
      </c>
      <c r="B550" s="93" t="s">
        <v>1061</v>
      </c>
      <c r="C550" s="94">
        <v>17.4</v>
      </c>
      <c r="D550" s="95" t="s">
        <v>1787</v>
      </c>
      <c r="E550" s="94">
        <v>17.4</v>
      </c>
      <c r="F550" s="96" t="s">
        <v>1787</v>
      </c>
      <c r="G550" s="97">
        <v>25.9</v>
      </c>
      <c r="H550" s="95" t="s">
        <v>1788</v>
      </c>
    </row>
    <row r="551" ht="15" customHeight="1" spans="1:8">
      <c r="A551" s="92">
        <v>2200506</v>
      </c>
      <c r="B551" s="93" t="s">
        <v>1062</v>
      </c>
      <c r="C551" s="94">
        <v>2.5</v>
      </c>
      <c r="D551" s="95" t="s">
        <v>1789</v>
      </c>
      <c r="E551" s="94">
        <v>2.5</v>
      </c>
      <c r="F551" s="96" t="s">
        <v>1789</v>
      </c>
      <c r="G551" s="97">
        <v>2.5</v>
      </c>
      <c r="H551" s="101" t="s">
        <v>1789</v>
      </c>
    </row>
    <row r="552" ht="18" customHeight="1" spans="1:8">
      <c r="A552" s="92">
        <v>2200508</v>
      </c>
      <c r="B552" s="93" t="s">
        <v>1063</v>
      </c>
      <c r="C552" s="94">
        <v>7.5</v>
      </c>
      <c r="D552" s="95" t="s">
        <v>1790</v>
      </c>
      <c r="E552" s="94">
        <v>7.5</v>
      </c>
      <c r="F552" s="96" t="s">
        <v>1790</v>
      </c>
      <c r="G552" s="97"/>
      <c r="H552" s="95"/>
    </row>
    <row r="553" ht="15.75" customHeight="1" spans="1:8">
      <c r="A553" s="92">
        <v>2200509</v>
      </c>
      <c r="B553" s="93" t="s">
        <v>1064</v>
      </c>
      <c r="C553" s="94">
        <v>6</v>
      </c>
      <c r="D553" s="95" t="s">
        <v>1791</v>
      </c>
      <c r="E553" s="94">
        <v>6</v>
      </c>
      <c r="F553" s="96" t="s">
        <v>1791</v>
      </c>
      <c r="G553" s="97">
        <v>6</v>
      </c>
      <c r="H553" s="95" t="s">
        <v>1792</v>
      </c>
    </row>
    <row r="554" ht="15.75" customHeight="1" spans="1:8">
      <c r="A554" s="92">
        <v>2200510</v>
      </c>
      <c r="B554" s="93" t="s">
        <v>1065</v>
      </c>
      <c r="C554" s="94">
        <v>2</v>
      </c>
      <c r="D554" s="95" t="s">
        <v>1793</v>
      </c>
      <c r="E554" s="94">
        <v>2</v>
      </c>
      <c r="F554" s="96" t="s">
        <v>1793</v>
      </c>
      <c r="G554" s="97">
        <v>2</v>
      </c>
      <c r="H554" s="101" t="s">
        <v>1794</v>
      </c>
    </row>
    <row r="555" ht="15.95" customHeight="1" spans="1:8">
      <c r="A555" s="92">
        <v>2200511</v>
      </c>
      <c r="B555" s="93" t="s">
        <v>1066</v>
      </c>
      <c r="C555" s="94"/>
      <c r="D555" s="95"/>
      <c r="E555" s="94"/>
      <c r="F555" s="96"/>
      <c r="G555" s="97"/>
      <c r="H555" s="95"/>
    </row>
    <row r="556" ht="18" customHeight="1" spans="1:8">
      <c r="A556" s="92">
        <v>2200599</v>
      </c>
      <c r="B556" s="93" t="s">
        <v>1067</v>
      </c>
      <c r="C556" s="94"/>
      <c r="D556" s="95"/>
      <c r="E556" s="94"/>
      <c r="F556" s="96"/>
      <c r="G556" s="97"/>
      <c r="H556" s="95"/>
    </row>
    <row r="557" s="37" customFormat="1" ht="15.95" customHeight="1" spans="1:8">
      <c r="A557" s="86">
        <v>221</v>
      </c>
      <c r="B557" s="87" t="s">
        <v>1068</v>
      </c>
      <c r="C557" s="88">
        <f t="shared" ref="C557:H557" si="115">C558+C565</f>
        <v>327</v>
      </c>
      <c r="D557" s="110"/>
      <c r="E557" s="88">
        <f t="shared" si="115"/>
        <v>2</v>
      </c>
      <c r="F557" s="88">
        <f t="shared" si="115"/>
        <v>0</v>
      </c>
      <c r="G557" s="90">
        <f t="shared" si="115"/>
        <v>1899.24</v>
      </c>
      <c r="H557" s="88">
        <f t="shared" si="115"/>
        <v>0</v>
      </c>
    </row>
    <row r="558" s="37" customFormat="1" ht="15.95" customHeight="1" spans="1:8">
      <c r="A558" s="86">
        <v>22101</v>
      </c>
      <c r="B558" s="87" t="s">
        <v>1069</v>
      </c>
      <c r="C558" s="88">
        <f t="shared" ref="C558:H558" si="116">SUM(C559:C564)</f>
        <v>327</v>
      </c>
      <c r="D558" s="110"/>
      <c r="E558" s="88">
        <f t="shared" si="116"/>
        <v>2</v>
      </c>
      <c r="F558" s="88">
        <f t="shared" si="116"/>
        <v>0</v>
      </c>
      <c r="G558" s="90">
        <f t="shared" si="116"/>
        <v>1899.24</v>
      </c>
      <c r="H558" s="88">
        <f t="shared" si="116"/>
        <v>0</v>
      </c>
    </row>
    <row r="559" ht="15.95" customHeight="1" spans="1:8">
      <c r="A559" s="92">
        <v>2210101</v>
      </c>
      <c r="B559" s="93" t="s">
        <v>1070</v>
      </c>
      <c r="C559" s="94"/>
      <c r="D559" s="95"/>
      <c r="E559" s="94"/>
      <c r="F559" s="96"/>
      <c r="G559" s="97"/>
      <c r="H559" s="95"/>
    </row>
    <row r="560" ht="15.95" customHeight="1" spans="1:8">
      <c r="A560" s="92">
        <v>2210103</v>
      </c>
      <c r="B560" s="93" t="s">
        <v>1071</v>
      </c>
      <c r="C560" s="94"/>
      <c r="D560" s="95"/>
      <c r="E560" s="94"/>
      <c r="F560" s="96"/>
      <c r="G560" s="97"/>
      <c r="H560" s="95"/>
    </row>
    <row r="561" ht="15.95" customHeight="1" spans="1:8">
      <c r="A561" s="92">
        <v>2210105</v>
      </c>
      <c r="B561" s="93" t="s">
        <v>1072</v>
      </c>
      <c r="C561" s="94">
        <v>327</v>
      </c>
      <c r="D561" s="95" t="s">
        <v>1795</v>
      </c>
      <c r="E561" s="94"/>
      <c r="F561" s="96"/>
      <c r="G561" s="97">
        <v>420.91</v>
      </c>
      <c r="H561" s="101" t="s">
        <v>1796</v>
      </c>
    </row>
    <row r="562" ht="15.95" customHeight="1" spans="1:8">
      <c r="A562" s="92">
        <v>2210106</v>
      </c>
      <c r="B562" s="93" t="s">
        <v>1073</v>
      </c>
      <c r="C562" s="94"/>
      <c r="D562" s="95"/>
      <c r="E562" s="94"/>
      <c r="F562" s="96"/>
      <c r="G562" s="97"/>
      <c r="H562" s="95"/>
    </row>
    <row r="563" ht="15.95" customHeight="1" spans="1:8">
      <c r="A563" s="92">
        <v>2210107</v>
      </c>
      <c r="B563" s="93" t="s">
        <v>1074</v>
      </c>
      <c r="C563" s="94"/>
      <c r="D563" s="95"/>
      <c r="E563" s="94"/>
      <c r="F563" s="96"/>
      <c r="G563" s="97"/>
      <c r="H563" s="95"/>
    </row>
    <row r="564" ht="48" customHeight="1" spans="1:8">
      <c r="A564" s="92">
        <v>2210199</v>
      </c>
      <c r="B564" s="93" t="s">
        <v>1075</v>
      </c>
      <c r="C564" s="94"/>
      <c r="D564" s="95"/>
      <c r="E564" s="94">
        <v>2</v>
      </c>
      <c r="F564" s="122" t="s">
        <v>1797</v>
      </c>
      <c r="G564" s="97">
        <v>1478.33</v>
      </c>
      <c r="H564" s="121" t="s">
        <v>1798</v>
      </c>
    </row>
    <row r="565" s="37" customFormat="1" ht="18" customHeight="1" spans="1:8">
      <c r="A565" s="86">
        <v>22102</v>
      </c>
      <c r="B565" s="131" t="s">
        <v>1076</v>
      </c>
      <c r="C565" s="88">
        <f t="shared" ref="C565:H565" si="117">SUM(C566)</f>
        <v>0</v>
      </c>
      <c r="D565" s="110"/>
      <c r="E565" s="88">
        <f t="shared" si="117"/>
        <v>0</v>
      </c>
      <c r="F565" s="88">
        <f t="shared" si="117"/>
        <v>0</v>
      </c>
      <c r="G565" s="90">
        <f t="shared" si="117"/>
        <v>0</v>
      </c>
      <c r="H565" s="88">
        <f t="shared" si="117"/>
        <v>0</v>
      </c>
    </row>
    <row r="566" ht="21" customHeight="1" spans="1:8">
      <c r="A566" s="92">
        <v>2210201</v>
      </c>
      <c r="B566" s="132" t="s">
        <v>1077</v>
      </c>
      <c r="C566" s="94"/>
      <c r="D566" s="95"/>
      <c r="E566" s="94"/>
      <c r="F566" s="96"/>
      <c r="G566" s="97"/>
      <c r="H566" s="95"/>
    </row>
    <row r="567" s="37" customFormat="1" ht="16.5" customHeight="1" spans="1:8">
      <c r="A567" s="86">
        <v>222</v>
      </c>
      <c r="B567" s="87" t="s">
        <v>1078</v>
      </c>
      <c r="C567" s="88">
        <f>C568</f>
        <v>27.9</v>
      </c>
      <c r="D567" s="110"/>
      <c r="E567" s="88">
        <f t="shared" ref="E567:H567" si="118">E568+E571+E574</f>
        <v>156.67</v>
      </c>
      <c r="F567" s="88">
        <f t="shared" si="118"/>
        <v>0</v>
      </c>
      <c r="G567" s="90">
        <f t="shared" si="118"/>
        <v>96.18</v>
      </c>
      <c r="H567" s="88">
        <f t="shared" si="118"/>
        <v>0</v>
      </c>
    </row>
    <row r="568" s="37" customFormat="1" ht="21" customHeight="1" spans="1:8">
      <c r="A568" s="86">
        <v>22201</v>
      </c>
      <c r="B568" s="87" t="s">
        <v>1079</v>
      </c>
      <c r="C568" s="88">
        <f t="shared" ref="C568:H568" si="119">SUM(C569:C570)</f>
        <v>27.9</v>
      </c>
      <c r="D568" s="110"/>
      <c r="E568" s="88">
        <f t="shared" si="119"/>
        <v>67.67</v>
      </c>
      <c r="F568" s="88">
        <f t="shared" si="119"/>
        <v>0</v>
      </c>
      <c r="G568" s="90">
        <f t="shared" si="119"/>
        <v>96.18</v>
      </c>
      <c r="H568" s="88">
        <f t="shared" si="119"/>
        <v>0</v>
      </c>
    </row>
    <row r="569" ht="55.5" customHeight="1" spans="1:8">
      <c r="A569" s="92">
        <v>2220101</v>
      </c>
      <c r="B569" s="93" t="s">
        <v>453</v>
      </c>
      <c r="C569" s="94">
        <v>27.9</v>
      </c>
      <c r="D569" s="95" t="s">
        <v>1799</v>
      </c>
      <c r="E569" s="94">
        <v>45.55</v>
      </c>
      <c r="F569" s="96" t="s">
        <v>1800</v>
      </c>
      <c r="G569" s="97">
        <v>96.18</v>
      </c>
      <c r="H569" s="100" t="s">
        <v>1801</v>
      </c>
    </row>
    <row r="570" ht="21.75" customHeight="1" spans="1:8">
      <c r="A570" s="92">
        <v>2220199</v>
      </c>
      <c r="B570" s="93" t="s">
        <v>1080</v>
      </c>
      <c r="C570" s="94"/>
      <c r="D570" s="95"/>
      <c r="E570" s="94">
        <v>22.12</v>
      </c>
      <c r="F570" s="123" t="s">
        <v>1802</v>
      </c>
      <c r="G570" s="97"/>
      <c r="H570" s="133"/>
    </row>
    <row r="571" ht="21.75" customHeight="1" spans="1:8">
      <c r="A571" s="86">
        <v>22202</v>
      </c>
      <c r="B571" s="125" t="s">
        <v>1081</v>
      </c>
      <c r="C571" s="88"/>
      <c r="D571" s="110"/>
      <c r="E571" s="88">
        <f t="shared" ref="E571:H571" si="120">SUM(E572:E573)</f>
        <v>0</v>
      </c>
      <c r="F571" s="88">
        <f t="shared" si="120"/>
        <v>0</v>
      </c>
      <c r="G571" s="90">
        <f t="shared" si="120"/>
        <v>0</v>
      </c>
      <c r="H571" s="88">
        <f t="shared" si="120"/>
        <v>0</v>
      </c>
    </row>
    <row r="572" ht="21.75" customHeight="1" spans="1:8">
      <c r="A572" s="92">
        <v>2220211</v>
      </c>
      <c r="B572" s="126" t="s">
        <v>1082</v>
      </c>
      <c r="C572" s="94"/>
      <c r="D572" s="95"/>
      <c r="E572" s="94"/>
      <c r="F572" s="134"/>
      <c r="G572" s="97"/>
      <c r="H572" s="133"/>
    </row>
    <row r="573" ht="21.75" customHeight="1" spans="1:8">
      <c r="A573" s="92">
        <v>2220299</v>
      </c>
      <c r="B573" s="126" t="s">
        <v>1083</v>
      </c>
      <c r="C573" s="94"/>
      <c r="D573" s="95"/>
      <c r="E573" s="94"/>
      <c r="F573" s="134"/>
      <c r="G573" s="97"/>
      <c r="H573" s="135"/>
    </row>
    <row r="574" ht="21.75" customHeight="1" spans="1:8">
      <c r="A574" s="92">
        <v>22204</v>
      </c>
      <c r="B574" s="125" t="s">
        <v>1084</v>
      </c>
      <c r="C574" s="88"/>
      <c r="D574" s="110"/>
      <c r="E574" s="88">
        <f t="shared" ref="E574:H574" si="121">SUM(E575:E577)</f>
        <v>89</v>
      </c>
      <c r="F574" s="88">
        <f t="shared" si="121"/>
        <v>0</v>
      </c>
      <c r="G574" s="90">
        <f t="shared" si="121"/>
        <v>0</v>
      </c>
      <c r="H574" s="88">
        <f t="shared" si="121"/>
        <v>0</v>
      </c>
    </row>
    <row r="575" ht="21.75" customHeight="1" spans="1:8">
      <c r="A575" s="92">
        <v>2220401</v>
      </c>
      <c r="B575" s="126" t="s">
        <v>1085</v>
      </c>
      <c r="C575" s="94"/>
      <c r="D575" s="95"/>
      <c r="E575" s="94"/>
      <c r="F575" s="134"/>
      <c r="G575" s="97"/>
      <c r="H575" s="135"/>
    </row>
    <row r="576" ht="27" customHeight="1" spans="1:8">
      <c r="A576" s="92">
        <v>2220403</v>
      </c>
      <c r="B576" s="126" t="s">
        <v>1086</v>
      </c>
      <c r="C576" s="94"/>
      <c r="D576" s="95"/>
      <c r="E576" s="94">
        <v>89</v>
      </c>
      <c r="F576" s="103" t="s">
        <v>1803</v>
      </c>
      <c r="G576" s="97"/>
      <c r="H576" s="136"/>
    </row>
    <row r="577" ht="18" customHeight="1" spans="1:8">
      <c r="A577" s="92">
        <v>2220499</v>
      </c>
      <c r="B577" s="126" t="s">
        <v>1083</v>
      </c>
      <c r="C577" s="94"/>
      <c r="D577" s="95"/>
      <c r="E577" s="94"/>
      <c r="F577" s="134"/>
      <c r="G577" s="97"/>
      <c r="H577" s="135"/>
    </row>
    <row r="578" s="37" customFormat="1" ht="45.75" customHeight="1" spans="1:8">
      <c r="A578" s="86">
        <v>227</v>
      </c>
      <c r="B578" s="87" t="s">
        <v>1087</v>
      </c>
      <c r="C578" s="88">
        <v>1200</v>
      </c>
      <c r="D578" s="110" t="s">
        <v>1804</v>
      </c>
      <c r="E578" s="88">
        <v>1000</v>
      </c>
      <c r="F578" s="88"/>
      <c r="G578" s="90">
        <v>1000</v>
      </c>
      <c r="H578" s="88"/>
    </row>
    <row r="579" s="37" customFormat="1" ht="18.95" customHeight="1" spans="1:8">
      <c r="A579" s="86">
        <v>229</v>
      </c>
      <c r="B579" s="87" t="s">
        <v>325</v>
      </c>
      <c r="C579" s="88"/>
      <c r="D579" s="110"/>
      <c r="E579" s="88">
        <f t="shared" ref="E579:H579" si="122">E580+E581</f>
        <v>0</v>
      </c>
      <c r="F579" s="88">
        <f t="shared" si="122"/>
        <v>0</v>
      </c>
      <c r="G579" s="90">
        <f t="shared" si="122"/>
        <v>4142.66</v>
      </c>
      <c r="H579" s="88" t="e">
        <f t="shared" si="122"/>
        <v>#VALUE!</v>
      </c>
    </row>
    <row r="580" s="37" customFormat="1" ht="18.95" customHeight="1" spans="1:8">
      <c r="A580" s="86">
        <v>22902</v>
      </c>
      <c r="B580" s="87" t="s">
        <v>1805</v>
      </c>
      <c r="C580" s="88"/>
      <c r="D580" s="110"/>
      <c r="E580" s="88"/>
      <c r="F580" s="88"/>
      <c r="G580" s="90">
        <v>800</v>
      </c>
      <c r="H580" s="137" t="s">
        <v>1806</v>
      </c>
    </row>
    <row r="581" s="37" customFormat="1" ht="18.95" customHeight="1" spans="1:8">
      <c r="A581" s="86">
        <v>22299</v>
      </c>
      <c r="B581" s="87" t="s">
        <v>1807</v>
      </c>
      <c r="C581" s="88"/>
      <c r="D581" s="110"/>
      <c r="E581" s="88">
        <f t="shared" ref="E581:H581" si="123">E582</f>
        <v>0</v>
      </c>
      <c r="F581" s="88">
        <f t="shared" si="123"/>
        <v>0</v>
      </c>
      <c r="G581" s="90">
        <f t="shared" si="123"/>
        <v>3342.66</v>
      </c>
      <c r="H581" s="137" t="str">
        <f t="shared" si="123"/>
        <v>收回存量资金安排继续使用项目资金3342.66万元.</v>
      </c>
    </row>
    <row r="582" s="37" customFormat="1" ht="21" customHeight="1" spans="1:8">
      <c r="A582" s="92">
        <v>2229901</v>
      </c>
      <c r="B582" s="93" t="s">
        <v>1808</v>
      </c>
      <c r="C582" s="88"/>
      <c r="D582" s="110"/>
      <c r="E582" s="88"/>
      <c r="F582" s="88"/>
      <c r="G582" s="138">
        <v>3342.66</v>
      </c>
      <c r="H582" s="137" t="s">
        <v>1809</v>
      </c>
    </row>
    <row r="583" s="37" customFormat="1" ht="16.5" customHeight="1" spans="1:8">
      <c r="A583" s="86">
        <v>231</v>
      </c>
      <c r="B583" s="87" t="s">
        <v>1091</v>
      </c>
      <c r="C583" s="88" t="e">
        <f>C584+#REF!+C589+C590+#REF!+C591</f>
        <v>#REF!</v>
      </c>
      <c r="D583" s="110"/>
      <c r="E583" s="88">
        <f t="shared" ref="E583:H583" si="124">E584</f>
        <v>5</v>
      </c>
      <c r="F583" s="88">
        <f t="shared" si="124"/>
        <v>0</v>
      </c>
      <c r="G583" s="90">
        <f t="shared" si="124"/>
        <v>5</v>
      </c>
      <c r="H583" s="88">
        <f t="shared" si="124"/>
        <v>0</v>
      </c>
    </row>
    <row r="584" s="37" customFormat="1" ht="15" customHeight="1" spans="1:8">
      <c r="A584" s="86">
        <v>23103</v>
      </c>
      <c r="B584" s="87" t="s">
        <v>1092</v>
      </c>
      <c r="C584" s="88"/>
      <c r="D584" s="110"/>
      <c r="E584" s="88">
        <f t="shared" ref="E584:H584" si="125">SUM(E585:E588)</f>
        <v>5</v>
      </c>
      <c r="F584" s="88">
        <f t="shared" si="125"/>
        <v>0</v>
      </c>
      <c r="G584" s="90">
        <f t="shared" si="125"/>
        <v>5</v>
      </c>
      <c r="H584" s="88">
        <f t="shared" si="125"/>
        <v>0</v>
      </c>
    </row>
    <row r="585" s="37" customFormat="1" ht="15" customHeight="1" spans="1:8">
      <c r="A585" s="92">
        <v>2310301</v>
      </c>
      <c r="B585" s="93" t="s">
        <v>1810</v>
      </c>
      <c r="C585" s="88"/>
      <c r="D585" s="110"/>
      <c r="E585" s="88"/>
      <c r="F585" s="139" t="s">
        <v>1811</v>
      </c>
      <c r="G585" s="90"/>
      <c r="H585" s="140" t="s">
        <v>1812</v>
      </c>
    </row>
    <row r="586" s="37" customFormat="1" ht="15" customHeight="1" spans="1:8">
      <c r="A586" s="92">
        <v>2310302</v>
      </c>
      <c r="B586" s="93" t="s">
        <v>1813</v>
      </c>
      <c r="C586" s="88"/>
      <c r="D586" s="110"/>
      <c r="E586" s="88"/>
      <c r="F586" s="88"/>
      <c r="G586" s="90"/>
      <c r="H586" s="88"/>
    </row>
    <row r="587" ht="18" customHeight="1" spans="1:8">
      <c r="A587" s="92">
        <v>2310303</v>
      </c>
      <c r="B587" s="93" t="s">
        <v>1814</v>
      </c>
      <c r="C587" s="94">
        <v>128</v>
      </c>
      <c r="D587" s="95" t="s">
        <v>1815</v>
      </c>
      <c r="E587" s="94">
        <v>5</v>
      </c>
      <c r="F587" s="96" t="s">
        <v>1816</v>
      </c>
      <c r="G587" s="97">
        <v>5</v>
      </c>
      <c r="H587" s="101" t="s">
        <v>1816</v>
      </c>
    </row>
    <row r="588" s="37" customFormat="1" ht="15" customHeight="1" spans="1:8">
      <c r="A588" s="92">
        <v>2310399</v>
      </c>
      <c r="B588" s="93" t="s">
        <v>1817</v>
      </c>
      <c r="C588" s="88"/>
      <c r="D588" s="110"/>
      <c r="E588" s="88"/>
      <c r="F588" s="88"/>
      <c r="G588" s="90"/>
      <c r="H588" s="88"/>
    </row>
    <row r="589" s="37" customFormat="1" ht="18" customHeight="1" spans="1:8">
      <c r="A589" s="86">
        <v>232</v>
      </c>
      <c r="B589" s="87" t="s">
        <v>1818</v>
      </c>
      <c r="C589" s="88"/>
      <c r="D589" s="110"/>
      <c r="E589" s="88">
        <f t="shared" ref="E589:H589" si="126">E590</f>
        <v>435.42</v>
      </c>
      <c r="F589" s="88">
        <f t="shared" si="126"/>
        <v>0</v>
      </c>
      <c r="G589" s="90">
        <f t="shared" si="126"/>
        <v>1306.57</v>
      </c>
      <c r="H589" s="88">
        <f t="shared" si="126"/>
        <v>0</v>
      </c>
    </row>
    <row r="590" s="37" customFormat="1" ht="16.5" customHeight="1" spans="1:8">
      <c r="A590" s="86">
        <v>23203</v>
      </c>
      <c r="B590" s="87" t="s">
        <v>1097</v>
      </c>
      <c r="C590" s="88" t="e">
        <f>SUM(#REF!)</f>
        <v>#REF!</v>
      </c>
      <c r="D590" s="110"/>
      <c r="E590" s="88">
        <f t="shared" ref="E590:H590" si="127">SUM(E591:E595)</f>
        <v>435.42</v>
      </c>
      <c r="F590" s="88">
        <f t="shared" si="127"/>
        <v>0</v>
      </c>
      <c r="G590" s="90">
        <f t="shared" si="127"/>
        <v>1306.57</v>
      </c>
      <c r="H590" s="88">
        <f t="shared" si="127"/>
        <v>0</v>
      </c>
    </row>
    <row r="591" s="37" customFormat="1" ht="200.25" customHeight="1" spans="1:8">
      <c r="A591" s="92">
        <v>2320301</v>
      </c>
      <c r="B591" s="93" t="s">
        <v>1819</v>
      </c>
      <c r="C591" s="88"/>
      <c r="D591" s="110"/>
      <c r="E591" s="88">
        <v>435.42</v>
      </c>
      <c r="F591" s="96" t="s">
        <v>1820</v>
      </c>
      <c r="G591" s="97">
        <v>354.46</v>
      </c>
      <c r="H591" s="101" t="s">
        <v>1821</v>
      </c>
    </row>
    <row r="592" s="37" customFormat="1" ht="175.5" customHeight="1" spans="1:8">
      <c r="A592" s="92">
        <v>2320301</v>
      </c>
      <c r="B592" s="93" t="s">
        <v>1819</v>
      </c>
      <c r="C592" s="88"/>
      <c r="D592" s="110"/>
      <c r="E592" s="88"/>
      <c r="F592" s="96"/>
      <c r="G592" s="97">
        <v>952.11</v>
      </c>
      <c r="H592" s="101" t="s">
        <v>1822</v>
      </c>
    </row>
    <row r="593" ht="30" customHeight="1" spans="1:8">
      <c r="A593" s="92">
        <v>2320302</v>
      </c>
      <c r="B593" s="93" t="s">
        <v>1823</v>
      </c>
      <c r="C593" s="94">
        <f>C594+C595</f>
        <v>0</v>
      </c>
      <c r="D593" s="95"/>
      <c r="E593" s="94"/>
      <c r="F593" s="96"/>
      <c r="G593" s="97"/>
      <c r="H593" s="141"/>
    </row>
    <row r="594" ht="30" customHeight="1" spans="1:8">
      <c r="A594" s="92">
        <v>2320303</v>
      </c>
      <c r="B594" s="93" t="s">
        <v>1824</v>
      </c>
      <c r="C594" s="94"/>
      <c r="D594" s="95"/>
      <c r="E594" s="94"/>
      <c r="F594" s="96"/>
      <c r="G594" s="97"/>
      <c r="H594" s="141"/>
    </row>
    <row r="595" ht="30" customHeight="1" spans="1:8">
      <c r="A595" s="92">
        <v>2320304</v>
      </c>
      <c r="B595" s="93" t="s">
        <v>1825</v>
      </c>
      <c r="C595" s="94">
        <f>SUM(C596)</f>
        <v>0</v>
      </c>
      <c r="D595" s="95"/>
      <c r="E595" s="94"/>
      <c r="F595" s="96"/>
      <c r="G595" s="97"/>
      <c r="H595" s="141"/>
    </row>
    <row r="596" ht="30" customHeight="1" spans="1:8">
      <c r="A596" s="86">
        <v>233</v>
      </c>
      <c r="B596" s="87" t="s">
        <v>1826</v>
      </c>
      <c r="C596" s="94"/>
      <c r="D596" s="95"/>
      <c r="E596" s="88">
        <f t="shared" ref="E596:G596" si="128">E597</f>
        <v>0</v>
      </c>
      <c r="F596" s="88">
        <f t="shared" si="128"/>
        <v>0</v>
      </c>
      <c r="G596" s="90">
        <f t="shared" si="128"/>
        <v>57.5</v>
      </c>
      <c r="H596" s="141"/>
    </row>
    <row r="597" ht="30" customHeight="1" spans="1:8">
      <c r="A597" s="92">
        <v>23303</v>
      </c>
      <c r="B597" s="93" t="s">
        <v>1827</v>
      </c>
      <c r="C597" s="94"/>
      <c r="D597" s="95"/>
      <c r="E597" s="94"/>
      <c r="F597" s="96"/>
      <c r="G597" s="97">
        <v>57.5</v>
      </c>
      <c r="H597" s="142" t="s">
        <v>1828</v>
      </c>
    </row>
    <row r="598" ht="26.25" customHeight="1" spans="1:8">
      <c r="A598" s="92"/>
      <c r="B598" s="143" t="s">
        <v>330</v>
      </c>
      <c r="C598" s="94" t="e">
        <f>C4+C92+C99+C141+C177+C187+C210+C296+C345+C382+C399+C487+C505+C522+C530+C557+C567+C578+C583+C593</f>
        <v>#REF!</v>
      </c>
      <c r="D598" s="95"/>
      <c r="E598" s="88">
        <f t="shared" ref="E598:G598" si="129">E4+E92+E99+E141+E177+E187+E210+E296+E345+E382+E399+E487+E505+E522+E530+E557+E567+E578+E579+E583+E589+E596</f>
        <v>41877.57</v>
      </c>
      <c r="F598" s="88">
        <f t="shared" si="129"/>
        <v>0</v>
      </c>
      <c r="G598" s="90">
        <f t="shared" si="129"/>
        <v>103937.01</v>
      </c>
      <c r="H598" s="141"/>
    </row>
    <row r="599" ht="22.5" customHeight="1" spans="1:7">
      <c r="A599" s="35"/>
      <c r="B599" s="144"/>
      <c r="C599" s="145"/>
      <c r="D599" s="146"/>
      <c r="E599" s="147"/>
      <c r="F599" s="146"/>
      <c r="G599" s="77">
        <v>103937.01</v>
      </c>
    </row>
    <row r="600" ht="22.5" customHeight="1" spans="1:6">
      <c r="A600" s="35"/>
      <c r="B600" s="144"/>
      <c r="C600" s="145"/>
      <c r="D600" s="146"/>
      <c r="E600" s="147"/>
      <c r="F600" s="146"/>
    </row>
    <row r="601" ht="47.25" customHeight="1" spans="5:8">
      <c r="E601" s="75" t="s">
        <v>1829</v>
      </c>
      <c r="H601" s="148" t="s">
        <v>1830</v>
      </c>
    </row>
    <row r="603" ht="43.5" customHeight="1" spans="5:8">
      <c r="E603" s="88"/>
      <c r="F603" s="76" t="s">
        <v>1831</v>
      </c>
      <c r="H603" s="148" t="s">
        <v>1832</v>
      </c>
    </row>
    <row r="604" ht="52.5" customHeight="1" spans="6:8">
      <c r="F604" s="148" t="s">
        <v>1833</v>
      </c>
      <c r="H604" s="148" t="s">
        <v>1834</v>
      </c>
    </row>
    <row r="605" ht="32.25" customHeight="1" spans="6:6">
      <c r="F605" s="76" t="s">
        <v>1835</v>
      </c>
    </row>
    <row r="606" ht="36" spans="6:6">
      <c r="F606" s="76" t="s">
        <v>1836</v>
      </c>
    </row>
    <row r="607" ht="36" spans="6:6">
      <c r="F607" s="76" t="s">
        <v>1837</v>
      </c>
    </row>
  </sheetData>
  <mergeCells count="1">
    <mergeCell ref="A1:H1"/>
  </mergeCells>
  <printOptions horizontalCentered="1"/>
  <pageMargins left="0.349305555555556" right="0.159027777777778" top="0.588888888888889" bottom="0.388888888888889" header="0.509027777777778" footer="0.509027777777778"/>
  <pageSetup paperSize="9" orientation="landscape"/>
  <headerFooter alignWithMargins="0" scaleWithDoc="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I552"/>
  <sheetViews>
    <sheetView workbookViewId="0">
      <pane xSplit="1" ySplit="5" topLeftCell="B477" activePane="bottomRight" state="frozen"/>
      <selection/>
      <selection pane="topRight"/>
      <selection pane="bottomLeft"/>
      <selection pane="bottomRight" activeCell="A562" sqref="A562"/>
    </sheetView>
  </sheetViews>
  <sheetFormatPr defaultColWidth="9" defaultRowHeight="12"/>
  <cols>
    <col min="1" max="1" width="28" style="36" customWidth="1"/>
    <col min="2" max="2" width="10.125" style="38" customWidth="1"/>
    <col min="3" max="5" width="9" style="39" hidden="1" customWidth="1"/>
    <col min="6" max="8" width="9" style="39"/>
    <col min="9" max="9" width="63.375" style="40" customWidth="1"/>
    <col min="10" max="16384" width="9" style="41"/>
  </cols>
  <sheetData>
    <row r="1" ht="19.5" customHeight="1" spans="1:9">
      <c r="A1" s="42" t="s">
        <v>1838</v>
      </c>
      <c r="B1" s="42"/>
      <c r="C1" s="42"/>
      <c r="D1" s="42"/>
      <c r="E1" s="42"/>
      <c r="F1" s="42"/>
      <c r="G1" s="42"/>
      <c r="H1" s="42"/>
      <c r="I1" s="42"/>
    </row>
    <row r="2" ht="29.25" customHeight="1" spans="9:9">
      <c r="I2" s="59" t="s">
        <v>7</v>
      </c>
    </row>
    <row r="3" s="36" customFormat="1" ht="24" customHeight="1" spans="1:9">
      <c r="A3" s="43" t="s">
        <v>404</v>
      </c>
      <c r="B3" s="44" t="s">
        <v>1839</v>
      </c>
      <c r="C3" s="45" t="s">
        <v>1840</v>
      </c>
      <c r="D3" s="39"/>
      <c r="E3" s="39"/>
      <c r="F3" s="46" t="s">
        <v>1841</v>
      </c>
      <c r="G3" s="47"/>
      <c r="H3" s="47"/>
      <c r="I3" s="60"/>
    </row>
    <row r="4" s="36" customFormat="1" ht="21" customHeight="1" spans="1:9">
      <c r="A4" s="48"/>
      <c r="B4" s="49"/>
      <c r="C4" s="45"/>
      <c r="D4" s="39"/>
      <c r="E4" s="39"/>
      <c r="F4" s="50" t="s">
        <v>1842</v>
      </c>
      <c r="G4" s="50" t="s">
        <v>1843</v>
      </c>
      <c r="H4" s="50" t="s">
        <v>1844</v>
      </c>
      <c r="I4" s="45" t="s">
        <v>1845</v>
      </c>
    </row>
    <row r="5" s="37" customFormat="1" ht="13.5" customHeight="1" spans="1:9">
      <c r="A5" s="51" t="s">
        <v>276</v>
      </c>
      <c r="B5" s="52">
        <f>B6+B10+B14+B20+B24+B30+B37+B39+B42+B47+B51+B56+B60+B64+B67+B71+B73+B76+B80+B83+B86+B89</f>
        <v>377</v>
      </c>
      <c r="C5" s="52" t="e">
        <f t="shared" ref="C5:H5" si="0">C6+C10+C14+C20+C24+C30+C37+C39+C42+C47+C51+C56+C60+C64+C67+C71+C73+C76+C80+C83+C86+C89</f>
        <v>#VALUE!</v>
      </c>
      <c r="D5" s="52">
        <f t="shared" si="0"/>
        <v>0</v>
      </c>
      <c r="E5" s="52">
        <f t="shared" si="0"/>
        <v>0</v>
      </c>
      <c r="F5" s="52">
        <f t="shared" si="0"/>
        <v>228</v>
      </c>
      <c r="G5" s="52">
        <f t="shared" si="0"/>
        <v>83</v>
      </c>
      <c r="H5" s="52">
        <f t="shared" si="0"/>
        <v>66</v>
      </c>
      <c r="I5" s="61"/>
    </row>
    <row r="6" s="37" customFormat="1" ht="15" hidden="1" customHeight="1" spans="1:9">
      <c r="A6" s="51" t="s">
        <v>451</v>
      </c>
      <c r="B6" s="52">
        <f>SUM(B7:B9)</f>
        <v>0</v>
      </c>
      <c r="C6" s="52">
        <f t="shared" ref="C6:H6" si="1">SUM(C7:C9)</f>
        <v>0</v>
      </c>
      <c r="D6" s="52">
        <f t="shared" si="1"/>
        <v>0</v>
      </c>
      <c r="E6" s="52">
        <f t="shared" si="1"/>
        <v>0</v>
      </c>
      <c r="F6" s="52">
        <f t="shared" si="1"/>
        <v>0</v>
      </c>
      <c r="G6" s="52">
        <f t="shared" si="1"/>
        <v>0</v>
      </c>
      <c r="H6" s="52">
        <f t="shared" si="1"/>
        <v>0</v>
      </c>
      <c r="I6" s="61"/>
    </row>
    <row r="7" ht="15" hidden="1" customHeight="1" spans="1:9">
      <c r="A7" s="53" t="s">
        <v>453</v>
      </c>
      <c r="B7" s="54"/>
      <c r="C7" s="55" t="s">
        <v>1846</v>
      </c>
      <c r="F7" s="56"/>
      <c r="G7" s="56"/>
      <c r="H7" s="56"/>
      <c r="I7" s="58"/>
    </row>
    <row r="8" ht="15" hidden="1" customHeight="1" spans="1:9">
      <c r="A8" s="53" t="s">
        <v>455</v>
      </c>
      <c r="B8" s="54"/>
      <c r="C8" s="55"/>
      <c r="F8" s="56"/>
      <c r="G8" s="56"/>
      <c r="H8" s="56"/>
      <c r="I8" s="58"/>
    </row>
    <row r="9" ht="15" hidden="1" customHeight="1" spans="1:9">
      <c r="A9" s="53" t="s">
        <v>457</v>
      </c>
      <c r="B9" s="54"/>
      <c r="C9" s="55" t="s">
        <v>1847</v>
      </c>
      <c r="F9" s="56"/>
      <c r="G9" s="56"/>
      <c r="H9" s="56"/>
      <c r="I9" s="58"/>
    </row>
    <row r="10" s="37" customFormat="1" ht="15" hidden="1" customHeight="1" spans="1:9">
      <c r="A10" s="51" t="s">
        <v>459</v>
      </c>
      <c r="B10" s="52">
        <f>SUM(B11:B13)</f>
        <v>0</v>
      </c>
      <c r="C10" s="52">
        <f t="shared" ref="C10:H10" si="2">SUM(C11:C13)</f>
        <v>0</v>
      </c>
      <c r="D10" s="52">
        <f t="shared" si="2"/>
        <v>0</v>
      </c>
      <c r="E10" s="52">
        <f t="shared" si="2"/>
        <v>0</v>
      </c>
      <c r="F10" s="52">
        <f t="shared" si="2"/>
        <v>0</v>
      </c>
      <c r="G10" s="52">
        <f t="shared" si="2"/>
        <v>0</v>
      </c>
      <c r="H10" s="52">
        <f t="shared" si="2"/>
        <v>0</v>
      </c>
      <c r="I10" s="61"/>
    </row>
    <row r="11" ht="15" hidden="1" customHeight="1" spans="1:9">
      <c r="A11" s="53" t="s">
        <v>453</v>
      </c>
      <c r="B11" s="54"/>
      <c r="C11" s="55" t="s">
        <v>1848</v>
      </c>
      <c r="F11" s="56"/>
      <c r="G11" s="56"/>
      <c r="H11" s="56"/>
      <c r="I11" s="58"/>
    </row>
    <row r="12" ht="15" hidden="1" customHeight="1" spans="1:9">
      <c r="A12" s="53" t="s">
        <v>462</v>
      </c>
      <c r="B12" s="54"/>
      <c r="C12" s="55"/>
      <c r="F12" s="56"/>
      <c r="G12" s="56"/>
      <c r="H12" s="56"/>
      <c r="I12" s="58"/>
    </row>
    <row r="13" ht="15" hidden="1" customHeight="1" spans="1:9">
      <c r="A13" s="53" t="s">
        <v>464</v>
      </c>
      <c r="B13" s="54"/>
      <c r="C13" s="55" t="s">
        <v>1849</v>
      </c>
      <c r="F13" s="56"/>
      <c r="G13" s="56"/>
      <c r="H13" s="56"/>
      <c r="I13" s="58"/>
    </row>
    <row r="14" ht="15" customHeight="1" spans="1:9">
      <c r="A14" s="51" t="s">
        <v>466</v>
      </c>
      <c r="B14" s="54">
        <f>SUM(B15:B19)</f>
        <v>155</v>
      </c>
      <c r="C14" s="54">
        <f t="shared" ref="C14:H14" si="3">SUM(C15:C19)</f>
        <v>0</v>
      </c>
      <c r="D14" s="54">
        <f t="shared" si="3"/>
        <v>0</v>
      </c>
      <c r="E14" s="54">
        <f t="shared" si="3"/>
        <v>0</v>
      </c>
      <c r="F14" s="54">
        <f t="shared" si="3"/>
        <v>108</v>
      </c>
      <c r="G14" s="54">
        <f t="shared" si="3"/>
        <v>1</v>
      </c>
      <c r="H14" s="54">
        <f t="shared" si="3"/>
        <v>46</v>
      </c>
      <c r="I14" s="58"/>
    </row>
    <row r="15" ht="15" hidden="1" customHeight="1" spans="1:9">
      <c r="A15" s="53" t="s">
        <v>453</v>
      </c>
      <c r="B15" s="54"/>
      <c r="C15" s="55" t="s">
        <v>1850</v>
      </c>
      <c r="F15" s="56"/>
      <c r="G15" s="56"/>
      <c r="H15" s="56"/>
      <c r="I15" s="58"/>
    </row>
    <row r="16" ht="15" hidden="1" customHeight="1" spans="1:9">
      <c r="A16" s="53" t="s">
        <v>469</v>
      </c>
      <c r="B16" s="54"/>
      <c r="C16" s="55" t="s">
        <v>1851</v>
      </c>
      <c r="F16" s="56"/>
      <c r="G16" s="56"/>
      <c r="H16" s="56"/>
      <c r="I16" s="58"/>
    </row>
    <row r="17" ht="15" hidden="1" customHeight="1" spans="1:9">
      <c r="A17" s="53" t="s">
        <v>471</v>
      </c>
      <c r="B17" s="54"/>
      <c r="C17" s="55" t="s">
        <v>1852</v>
      </c>
      <c r="F17" s="56"/>
      <c r="G17" s="56"/>
      <c r="H17" s="56"/>
      <c r="I17" s="58"/>
    </row>
    <row r="18" ht="15" hidden="1" customHeight="1" spans="1:9">
      <c r="A18" s="53" t="s">
        <v>473</v>
      </c>
      <c r="B18" s="57"/>
      <c r="C18" s="55" t="s">
        <v>1853</v>
      </c>
      <c r="F18" s="56"/>
      <c r="G18" s="56"/>
      <c r="H18" s="56"/>
      <c r="I18" s="58"/>
    </row>
    <row r="19" ht="30" customHeight="1" spans="1:9">
      <c r="A19" s="53" t="s">
        <v>475</v>
      </c>
      <c r="B19" s="54">
        <v>155</v>
      </c>
      <c r="C19" s="58" t="s">
        <v>1854</v>
      </c>
      <c r="F19" s="56">
        <v>108</v>
      </c>
      <c r="G19" s="56">
        <v>1</v>
      </c>
      <c r="H19" s="56">
        <v>46</v>
      </c>
      <c r="I19" s="58" t="s">
        <v>1855</v>
      </c>
    </row>
    <row r="20" ht="15" customHeight="1" spans="1:9">
      <c r="A20" s="51" t="s">
        <v>477</v>
      </c>
      <c r="B20" s="52">
        <f>SUM(B21:B23)</f>
        <v>100</v>
      </c>
      <c r="C20" s="52">
        <f t="shared" ref="C20:H20" si="4">SUM(C21:C23)</f>
        <v>0</v>
      </c>
      <c r="D20" s="52">
        <f t="shared" si="4"/>
        <v>0</v>
      </c>
      <c r="E20" s="52">
        <f t="shared" si="4"/>
        <v>0</v>
      </c>
      <c r="F20" s="52">
        <f t="shared" si="4"/>
        <v>100</v>
      </c>
      <c r="G20" s="52">
        <f t="shared" si="4"/>
        <v>0</v>
      </c>
      <c r="H20" s="52">
        <f t="shared" si="4"/>
        <v>0</v>
      </c>
      <c r="I20" s="58"/>
    </row>
    <row r="21" ht="15" customHeight="1" spans="1:9">
      <c r="A21" s="53" t="s">
        <v>453</v>
      </c>
      <c r="B21" s="54"/>
      <c r="C21" s="58" t="s">
        <v>1856</v>
      </c>
      <c r="F21" s="56"/>
      <c r="G21" s="56"/>
      <c r="H21" s="56"/>
      <c r="I21" s="58"/>
    </row>
    <row r="22" ht="19" customHeight="1" spans="1:9">
      <c r="A22" s="53" t="s">
        <v>482</v>
      </c>
      <c r="B22" s="54">
        <v>100</v>
      </c>
      <c r="C22" s="58" t="s">
        <v>1857</v>
      </c>
      <c r="F22" s="56">
        <v>100</v>
      </c>
      <c r="G22" s="56"/>
      <c r="H22" s="56"/>
      <c r="I22" s="58" t="s">
        <v>1858</v>
      </c>
    </row>
    <row r="23" ht="15" customHeight="1" spans="1:9">
      <c r="A23" s="53" t="s">
        <v>484</v>
      </c>
      <c r="B23" s="54"/>
      <c r="C23" s="58"/>
      <c r="F23" s="56"/>
      <c r="G23" s="56"/>
      <c r="H23" s="56"/>
      <c r="I23" s="58"/>
    </row>
    <row r="24" s="37" customFormat="1" ht="15" hidden="1" customHeight="1" spans="1:9">
      <c r="A24" s="51" t="s">
        <v>486</v>
      </c>
      <c r="B24" s="52">
        <f>SUM(B25:B29)</f>
        <v>0</v>
      </c>
      <c r="C24" s="52">
        <f t="shared" ref="C24:H24" si="5">SUM(C25:C29)</f>
        <v>0</v>
      </c>
      <c r="D24" s="52">
        <f t="shared" si="5"/>
        <v>0</v>
      </c>
      <c r="E24" s="52">
        <f t="shared" si="5"/>
        <v>0</v>
      </c>
      <c r="F24" s="52">
        <f t="shared" si="5"/>
        <v>0</v>
      </c>
      <c r="G24" s="52">
        <f t="shared" si="5"/>
        <v>0</v>
      </c>
      <c r="H24" s="52">
        <f t="shared" si="5"/>
        <v>0</v>
      </c>
      <c r="I24" s="61"/>
    </row>
    <row r="25" ht="15" hidden="1" customHeight="1" spans="1:9">
      <c r="A25" s="53" t="s">
        <v>453</v>
      </c>
      <c r="B25" s="54"/>
      <c r="C25" s="58"/>
      <c r="F25" s="56"/>
      <c r="G25" s="56"/>
      <c r="H25" s="56"/>
      <c r="I25" s="58"/>
    </row>
    <row r="26" ht="15" hidden="1" customHeight="1" spans="1:9">
      <c r="A26" s="53" t="s">
        <v>489</v>
      </c>
      <c r="B26" s="54"/>
      <c r="C26" s="58" t="s">
        <v>1859</v>
      </c>
      <c r="F26" s="56"/>
      <c r="G26" s="56"/>
      <c r="H26" s="56"/>
      <c r="I26" s="58"/>
    </row>
    <row r="27" ht="15" hidden="1" customHeight="1" spans="1:9">
      <c r="A27" s="53" t="s">
        <v>491</v>
      </c>
      <c r="B27" s="54"/>
      <c r="C27" s="58" t="s">
        <v>1860</v>
      </c>
      <c r="F27" s="56"/>
      <c r="G27" s="56"/>
      <c r="H27" s="56"/>
      <c r="I27" s="58"/>
    </row>
    <row r="28" ht="15" hidden="1" customHeight="1" spans="1:9">
      <c r="A28" s="53" t="s">
        <v>493</v>
      </c>
      <c r="B28" s="54"/>
      <c r="C28" s="58" t="s">
        <v>1324</v>
      </c>
      <c r="F28" s="56"/>
      <c r="G28" s="56"/>
      <c r="H28" s="56"/>
      <c r="I28" s="58"/>
    </row>
    <row r="29" ht="15" hidden="1" customHeight="1" spans="1:9">
      <c r="A29" s="53" t="s">
        <v>495</v>
      </c>
      <c r="B29" s="54"/>
      <c r="C29" s="58"/>
      <c r="F29" s="56"/>
      <c r="G29" s="56"/>
      <c r="H29" s="56"/>
      <c r="I29" s="58"/>
    </row>
    <row r="30" s="37" customFormat="1" ht="15" customHeight="1" spans="1:9">
      <c r="A30" s="51" t="s">
        <v>497</v>
      </c>
      <c r="B30" s="52">
        <f>SUM(B31:B36)</f>
        <v>17</v>
      </c>
      <c r="C30" s="52">
        <f t="shared" ref="C30:H30" si="6">SUM(C31:C36)</f>
        <v>0</v>
      </c>
      <c r="D30" s="52">
        <f t="shared" si="6"/>
        <v>0</v>
      </c>
      <c r="E30" s="52">
        <f t="shared" si="6"/>
        <v>0</v>
      </c>
      <c r="F30" s="52">
        <f t="shared" si="6"/>
        <v>0</v>
      </c>
      <c r="G30" s="52">
        <f t="shared" si="6"/>
        <v>17</v>
      </c>
      <c r="H30" s="52">
        <f t="shared" si="6"/>
        <v>0</v>
      </c>
      <c r="I30" s="61"/>
    </row>
    <row r="31" ht="18.75" customHeight="1" spans="1:9">
      <c r="A31" s="53" t="s">
        <v>453</v>
      </c>
      <c r="B31" s="54">
        <v>17</v>
      </c>
      <c r="C31" s="58" t="s">
        <v>1327</v>
      </c>
      <c r="F31" s="56"/>
      <c r="G31" s="56">
        <v>17</v>
      </c>
      <c r="H31" s="56"/>
      <c r="I31" s="58" t="s">
        <v>1861</v>
      </c>
    </row>
    <row r="32" ht="15" hidden="1" customHeight="1" spans="1:9">
      <c r="A32" s="53" t="s">
        <v>500</v>
      </c>
      <c r="B32" s="54"/>
      <c r="C32" s="55"/>
      <c r="F32" s="56"/>
      <c r="G32" s="56"/>
      <c r="H32" s="56"/>
      <c r="I32" s="58"/>
    </row>
    <row r="33" ht="15" hidden="1" customHeight="1" spans="1:9">
      <c r="A33" s="53" t="s">
        <v>502</v>
      </c>
      <c r="B33" s="54"/>
      <c r="C33" s="55"/>
      <c r="F33" s="56"/>
      <c r="G33" s="56"/>
      <c r="H33" s="56"/>
      <c r="I33" s="58"/>
    </row>
    <row r="34" ht="15" hidden="1" customHeight="1" spans="1:9">
      <c r="A34" s="53" t="s">
        <v>504</v>
      </c>
      <c r="B34" s="54"/>
      <c r="C34" s="55" t="s">
        <v>1862</v>
      </c>
      <c r="F34" s="56"/>
      <c r="G34" s="56"/>
      <c r="H34" s="56"/>
      <c r="I34" s="58"/>
    </row>
    <row r="35" ht="15" hidden="1" customHeight="1" spans="1:9">
      <c r="A35" s="53" t="s">
        <v>505</v>
      </c>
      <c r="B35" s="54"/>
      <c r="C35" s="55"/>
      <c r="F35" s="56"/>
      <c r="G35" s="56"/>
      <c r="H35" s="56"/>
      <c r="I35" s="58"/>
    </row>
    <row r="36" ht="15" hidden="1" customHeight="1" spans="1:9">
      <c r="A36" s="53" t="s">
        <v>506</v>
      </c>
      <c r="B36" s="54"/>
      <c r="C36" s="55" t="s">
        <v>1863</v>
      </c>
      <c r="F36" s="56"/>
      <c r="G36" s="56"/>
      <c r="H36" s="56"/>
      <c r="I36" s="58"/>
    </row>
    <row r="37" s="37" customFormat="1" ht="15" hidden="1" customHeight="1" spans="1:9">
      <c r="A37" s="51" t="s">
        <v>507</v>
      </c>
      <c r="B37" s="52">
        <f>SUM(B38)</f>
        <v>0</v>
      </c>
      <c r="C37" s="52">
        <f t="shared" ref="C37:H37" si="7">SUM(C38)</f>
        <v>0</v>
      </c>
      <c r="D37" s="52">
        <f t="shared" si="7"/>
        <v>0</v>
      </c>
      <c r="E37" s="52">
        <f t="shared" si="7"/>
        <v>0</v>
      </c>
      <c r="F37" s="52">
        <f t="shared" si="7"/>
        <v>0</v>
      </c>
      <c r="G37" s="52">
        <f t="shared" si="7"/>
        <v>0</v>
      </c>
      <c r="H37" s="52">
        <f t="shared" si="7"/>
        <v>0</v>
      </c>
      <c r="I37" s="61"/>
    </row>
    <row r="38" ht="15" hidden="1" customHeight="1" spans="1:9">
      <c r="A38" s="53" t="s">
        <v>509</v>
      </c>
      <c r="B38" s="54"/>
      <c r="C38" s="55" t="s">
        <v>1864</v>
      </c>
      <c r="F38" s="56"/>
      <c r="G38" s="56"/>
      <c r="H38" s="56"/>
      <c r="I38" s="58"/>
    </row>
    <row r="39" s="37" customFormat="1" ht="15" customHeight="1" spans="1:9">
      <c r="A39" s="51" t="s">
        <v>510</v>
      </c>
      <c r="B39" s="52">
        <f>SUM(B40:B41)</f>
        <v>4</v>
      </c>
      <c r="C39" s="52">
        <f t="shared" ref="C39:H39" si="8">SUM(C40:C41)</f>
        <v>0</v>
      </c>
      <c r="D39" s="52">
        <f t="shared" si="8"/>
        <v>0</v>
      </c>
      <c r="E39" s="52">
        <f t="shared" si="8"/>
        <v>0</v>
      </c>
      <c r="F39" s="52">
        <f t="shared" si="8"/>
        <v>0</v>
      </c>
      <c r="G39" s="52">
        <f t="shared" si="8"/>
        <v>4</v>
      </c>
      <c r="H39" s="52">
        <f t="shared" si="8"/>
        <v>0</v>
      </c>
      <c r="I39" s="61"/>
    </row>
    <row r="40" ht="15" customHeight="1" spans="1:9">
      <c r="A40" s="53" t="s">
        <v>453</v>
      </c>
      <c r="B40" s="54">
        <v>4</v>
      </c>
      <c r="C40" s="55"/>
      <c r="F40" s="56"/>
      <c r="G40" s="56">
        <v>4</v>
      </c>
      <c r="H40" s="56"/>
      <c r="I40" s="58" t="s">
        <v>1865</v>
      </c>
    </row>
    <row r="41" ht="27" customHeight="1" spans="1:9">
      <c r="A41" s="53" t="s">
        <v>512</v>
      </c>
      <c r="B41" s="54"/>
      <c r="C41" s="58" t="s">
        <v>1866</v>
      </c>
      <c r="F41" s="56"/>
      <c r="G41" s="56"/>
      <c r="H41" s="56"/>
      <c r="I41" s="58"/>
    </row>
    <row r="42" s="37" customFormat="1" ht="16.5" customHeight="1" spans="1:9">
      <c r="A42" s="51" t="s">
        <v>514</v>
      </c>
      <c r="B42" s="52">
        <f>SUM(B43:B46)</f>
        <v>25</v>
      </c>
      <c r="C42" s="52">
        <f t="shared" ref="C42:H42" si="9">SUM(C43:C46)</f>
        <v>0</v>
      </c>
      <c r="D42" s="52">
        <f t="shared" si="9"/>
        <v>0</v>
      </c>
      <c r="E42" s="52">
        <f t="shared" si="9"/>
        <v>0</v>
      </c>
      <c r="F42" s="52">
        <f t="shared" si="9"/>
        <v>0</v>
      </c>
      <c r="G42" s="52">
        <f t="shared" si="9"/>
        <v>5</v>
      </c>
      <c r="H42" s="52">
        <f t="shared" si="9"/>
        <v>20</v>
      </c>
      <c r="I42" s="61"/>
    </row>
    <row r="43" ht="31" customHeight="1" spans="1:9">
      <c r="A43" s="53" t="s">
        <v>453</v>
      </c>
      <c r="B43" s="54">
        <v>25</v>
      </c>
      <c r="C43" s="58"/>
      <c r="F43" s="56"/>
      <c r="G43" s="56">
        <v>5</v>
      </c>
      <c r="H43" s="56">
        <v>20</v>
      </c>
      <c r="I43" s="58" t="s">
        <v>1867</v>
      </c>
    </row>
    <row r="44" ht="13.5" hidden="1" customHeight="1" spans="1:9">
      <c r="A44" s="53" t="s">
        <v>516</v>
      </c>
      <c r="B44" s="54"/>
      <c r="C44" s="58" t="s">
        <v>1868</v>
      </c>
      <c r="F44" s="56"/>
      <c r="G44" s="56"/>
      <c r="H44" s="56"/>
      <c r="I44" s="58"/>
    </row>
    <row r="45" ht="14.25" hidden="1" customHeight="1" spans="1:9">
      <c r="A45" s="53" t="s">
        <v>517</v>
      </c>
      <c r="B45" s="54"/>
      <c r="C45" s="58"/>
      <c r="F45" s="56"/>
      <c r="G45" s="56"/>
      <c r="H45" s="56"/>
      <c r="I45" s="58"/>
    </row>
    <row r="46" ht="21.75" hidden="1" customHeight="1" spans="1:9">
      <c r="A46" s="53" t="s">
        <v>518</v>
      </c>
      <c r="B46" s="54"/>
      <c r="C46" s="58"/>
      <c r="F46" s="56"/>
      <c r="G46" s="56"/>
      <c r="H46" s="56"/>
      <c r="I46" s="58"/>
    </row>
    <row r="47" s="37" customFormat="1" ht="18" customHeight="1" spans="1:9">
      <c r="A47" s="51" t="s">
        <v>519</v>
      </c>
      <c r="B47" s="52">
        <f>SUM(B48:B50)</f>
        <v>56</v>
      </c>
      <c r="C47" s="52">
        <f t="shared" ref="C47:H47" si="10">SUM(C48:C50)</f>
        <v>0</v>
      </c>
      <c r="D47" s="52">
        <f t="shared" si="10"/>
        <v>0</v>
      </c>
      <c r="E47" s="52">
        <f t="shared" si="10"/>
        <v>0</v>
      </c>
      <c r="F47" s="52">
        <f t="shared" si="10"/>
        <v>0</v>
      </c>
      <c r="G47" s="52">
        <f t="shared" si="10"/>
        <v>56</v>
      </c>
      <c r="H47" s="52">
        <f t="shared" si="10"/>
        <v>0</v>
      </c>
      <c r="I47" s="61"/>
    </row>
    <row r="48" ht="22" customHeight="1" spans="1:9">
      <c r="A48" s="53" t="s">
        <v>453</v>
      </c>
      <c r="B48" s="54">
        <v>56</v>
      </c>
      <c r="C48" s="58" t="s">
        <v>1869</v>
      </c>
      <c r="F48" s="56"/>
      <c r="G48" s="56">
        <v>56</v>
      </c>
      <c r="H48" s="56"/>
      <c r="I48" s="58" t="s">
        <v>1870</v>
      </c>
    </row>
    <row r="49" ht="15" customHeight="1" spans="1:9">
      <c r="A49" s="53" t="s">
        <v>520</v>
      </c>
      <c r="B49" s="54"/>
      <c r="C49" s="58" t="s">
        <v>1871</v>
      </c>
      <c r="F49" s="56"/>
      <c r="G49" s="56"/>
      <c r="H49" s="56"/>
      <c r="I49" s="58"/>
    </row>
    <row r="50" ht="15" customHeight="1" spans="1:9">
      <c r="A50" s="53" t="s">
        <v>521</v>
      </c>
      <c r="B50" s="54"/>
      <c r="C50" s="58"/>
      <c r="F50" s="56"/>
      <c r="G50" s="56"/>
      <c r="H50" s="56"/>
      <c r="I50" s="58"/>
    </row>
    <row r="51" s="37" customFormat="1" ht="15" customHeight="1" spans="1:9">
      <c r="A51" s="51" t="s">
        <v>522</v>
      </c>
      <c r="B51" s="52">
        <f>SUM(B52:B55)</f>
        <v>20</v>
      </c>
      <c r="C51" s="52">
        <f t="shared" ref="C51:H51" si="11">SUM(C52:C55)</f>
        <v>0</v>
      </c>
      <c r="D51" s="52">
        <f t="shared" si="11"/>
        <v>0</v>
      </c>
      <c r="E51" s="52">
        <f t="shared" si="11"/>
        <v>0</v>
      </c>
      <c r="F51" s="52">
        <f t="shared" si="11"/>
        <v>20</v>
      </c>
      <c r="G51" s="52">
        <f t="shared" si="11"/>
        <v>0</v>
      </c>
      <c r="H51" s="52">
        <f t="shared" si="11"/>
        <v>0</v>
      </c>
      <c r="I51" s="61"/>
    </row>
    <row r="52" ht="26" customHeight="1" spans="1:9">
      <c r="A52" s="53" t="s">
        <v>453</v>
      </c>
      <c r="B52" s="54">
        <v>20</v>
      </c>
      <c r="C52" s="58" t="s">
        <v>1872</v>
      </c>
      <c r="F52" s="56">
        <v>20</v>
      </c>
      <c r="G52" s="56"/>
      <c r="H52" s="56"/>
      <c r="I52" s="58" t="s">
        <v>1873</v>
      </c>
    </row>
    <row r="53" ht="15" hidden="1" customHeight="1" spans="1:9">
      <c r="A53" s="53" t="s">
        <v>524</v>
      </c>
      <c r="B53" s="54"/>
      <c r="C53" s="58"/>
      <c r="F53" s="56"/>
      <c r="G53" s="56"/>
      <c r="H53" s="56"/>
      <c r="I53" s="58"/>
    </row>
    <row r="54" ht="15" hidden="1" customHeight="1" spans="1:9">
      <c r="A54" s="53" t="s">
        <v>526</v>
      </c>
      <c r="B54" s="54"/>
      <c r="C54" s="58" t="s">
        <v>1874</v>
      </c>
      <c r="F54" s="56"/>
      <c r="G54" s="56"/>
      <c r="H54" s="56"/>
      <c r="I54" s="58"/>
    </row>
    <row r="55" ht="15" hidden="1" customHeight="1" spans="1:9">
      <c r="A55" s="53" t="s">
        <v>528</v>
      </c>
      <c r="B55" s="54"/>
      <c r="C55" s="58"/>
      <c r="F55" s="56"/>
      <c r="G55" s="56"/>
      <c r="H55" s="56"/>
      <c r="I55" s="58"/>
    </row>
    <row r="56" s="37" customFormat="1" ht="15" hidden="1" customHeight="1" spans="1:9">
      <c r="A56" s="51" t="s">
        <v>530</v>
      </c>
      <c r="B56" s="52">
        <f>SUM(B57:B59)</f>
        <v>0</v>
      </c>
      <c r="C56" s="52">
        <f t="shared" ref="C56:H56" si="12">SUM(C57:C59)</f>
        <v>0</v>
      </c>
      <c r="D56" s="52">
        <f t="shared" si="12"/>
        <v>0</v>
      </c>
      <c r="E56" s="52">
        <f t="shared" si="12"/>
        <v>0</v>
      </c>
      <c r="F56" s="52">
        <f t="shared" si="12"/>
        <v>0</v>
      </c>
      <c r="G56" s="52">
        <f t="shared" si="12"/>
        <v>0</v>
      </c>
      <c r="H56" s="52">
        <f t="shared" si="12"/>
        <v>0</v>
      </c>
      <c r="I56" s="61"/>
    </row>
    <row r="57" ht="51.75" hidden="1" customHeight="1" spans="1:9">
      <c r="A57" s="53" t="s">
        <v>453</v>
      </c>
      <c r="B57" s="54"/>
      <c r="C57" s="58"/>
      <c r="F57" s="56"/>
      <c r="G57" s="56"/>
      <c r="H57" s="56"/>
      <c r="I57" s="58"/>
    </row>
    <row r="58" ht="15" hidden="1" customHeight="1" spans="1:9">
      <c r="A58" s="53" t="s">
        <v>533</v>
      </c>
      <c r="B58" s="54"/>
      <c r="C58" s="58" t="s">
        <v>1875</v>
      </c>
      <c r="F58" s="56"/>
      <c r="G58" s="56"/>
      <c r="H58" s="56"/>
      <c r="I58" s="58"/>
    </row>
    <row r="59" ht="15" hidden="1" customHeight="1" spans="1:9">
      <c r="A59" s="53" t="s">
        <v>538</v>
      </c>
      <c r="B59" s="54"/>
      <c r="C59" s="58"/>
      <c r="F59" s="56"/>
      <c r="G59" s="56"/>
      <c r="H59" s="56"/>
      <c r="I59" s="58"/>
    </row>
    <row r="60" s="37" customFormat="1" ht="15" hidden="1" customHeight="1" spans="1:9">
      <c r="A60" s="51" t="s">
        <v>540</v>
      </c>
      <c r="B60" s="52">
        <f>SUM(B61:B63)</f>
        <v>0</v>
      </c>
      <c r="C60" s="52">
        <f t="shared" ref="C60:H60" si="13">SUM(C61:C63)</f>
        <v>0</v>
      </c>
      <c r="D60" s="52">
        <f t="shared" si="13"/>
        <v>0</v>
      </c>
      <c r="E60" s="52">
        <f t="shared" si="13"/>
        <v>0</v>
      </c>
      <c r="F60" s="52">
        <f t="shared" si="13"/>
        <v>0</v>
      </c>
      <c r="G60" s="52">
        <f t="shared" si="13"/>
        <v>0</v>
      </c>
      <c r="H60" s="52">
        <f t="shared" si="13"/>
        <v>0</v>
      </c>
      <c r="I60" s="61"/>
    </row>
    <row r="61" ht="44.25" hidden="1" customHeight="1" spans="1:9">
      <c r="A61" s="53" t="s">
        <v>453</v>
      </c>
      <c r="B61" s="54"/>
      <c r="C61" s="58"/>
      <c r="F61" s="56"/>
      <c r="G61" s="56"/>
      <c r="H61" s="56"/>
      <c r="I61" s="58"/>
    </row>
    <row r="62" ht="15" hidden="1" customHeight="1" spans="1:9">
      <c r="A62" s="53" t="s">
        <v>543</v>
      </c>
      <c r="B62" s="54"/>
      <c r="C62" s="58"/>
      <c r="F62" s="56"/>
      <c r="G62" s="56"/>
      <c r="H62" s="56"/>
      <c r="I62" s="58"/>
    </row>
    <row r="63" ht="15" hidden="1" customHeight="1" spans="1:9">
      <c r="A63" s="53" t="s">
        <v>545</v>
      </c>
      <c r="B63" s="54"/>
      <c r="C63" s="58"/>
      <c r="F63" s="56"/>
      <c r="G63" s="56"/>
      <c r="H63" s="56"/>
      <c r="I63" s="58"/>
    </row>
    <row r="64" ht="15" hidden="1" customHeight="1" spans="1:9">
      <c r="A64" s="51" t="s">
        <v>547</v>
      </c>
      <c r="B64" s="54">
        <f>SUM(B65:B66)</f>
        <v>0</v>
      </c>
      <c r="C64" s="54">
        <f t="shared" ref="C64:H64" si="14">SUM(C65:C66)</f>
        <v>0</v>
      </c>
      <c r="D64" s="54">
        <f t="shared" si="14"/>
        <v>0</v>
      </c>
      <c r="E64" s="54">
        <f t="shared" si="14"/>
        <v>0</v>
      </c>
      <c r="F64" s="54">
        <f t="shared" si="14"/>
        <v>0</v>
      </c>
      <c r="G64" s="54">
        <f t="shared" si="14"/>
        <v>0</v>
      </c>
      <c r="H64" s="54">
        <f t="shared" si="14"/>
        <v>0</v>
      </c>
      <c r="I64" s="58"/>
    </row>
    <row r="65" ht="15" hidden="1" customHeight="1" spans="1:9">
      <c r="A65" s="53" t="s">
        <v>453</v>
      </c>
      <c r="B65" s="54"/>
      <c r="C65" s="55"/>
      <c r="F65" s="56"/>
      <c r="G65" s="56"/>
      <c r="H65" s="56"/>
      <c r="I65" s="58"/>
    </row>
    <row r="66" ht="15" hidden="1" customHeight="1" spans="1:9">
      <c r="A66" s="53" t="s">
        <v>549</v>
      </c>
      <c r="B66" s="54"/>
      <c r="C66" s="55"/>
      <c r="F66" s="56"/>
      <c r="G66" s="56"/>
      <c r="H66" s="56"/>
      <c r="I66" s="58"/>
    </row>
    <row r="67" ht="15" hidden="1" customHeight="1" spans="1:9">
      <c r="A67" s="53" t="s">
        <v>550</v>
      </c>
      <c r="B67" s="54">
        <f>SUM(B68:B70)</f>
        <v>0</v>
      </c>
      <c r="C67" s="54">
        <f t="shared" ref="C67:H67" si="15">SUM(C68:C70)</f>
        <v>0</v>
      </c>
      <c r="D67" s="54">
        <f t="shared" si="15"/>
        <v>0</v>
      </c>
      <c r="E67" s="54">
        <f t="shared" si="15"/>
        <v>0</v>
      </c>
      <c r="F67" s="54">
        <f t="shared" si="15"/>
        <v>0</v>
      </c>
      <c r="G67" s="54">
        <f t="shared" si="15"/>
        <v>0</v>
      </c>
      <c r="H67" s="54">
        <f t="shared" si="15"/>
        <v>0</v>
      </c>
      <c r="I67" s="58"/>
    </row>
    <row r="68" ht="15" hidden="1" customHeight="1" spans="1:9">
      <c r="A68" s="53" t="s">
        <v>453</v>
      </c>
      <c r="B68" s="54"/>
      <c r="C68" s="55"/>
      <c r="F68" s="56"/>
      <c r="G68" s="56"/>
      <c r="H68" s="56"/>
      <c r="I68" s="58"/>
    </row>
    <row r="69" ht="15" hidden="1" customHeight="1" spans="1:9">
      <c r="A69" s="53" t="s">
        <v>553</v>
      </c>
      <c r="B69" s="54"/>
      <c r="C69" s="55" t="s">
        <v>1876</v>
      </c>
      <c r="F69" s="56"/>
      <c r="G69" s="56"/>
      <c r="H69" s="56"/>
      <c r="I69" s="58"/>
    </row>
    <row r="70" ht="15" hidden="1" customHeight="1" spans="1:9">
      <c r="A70" s="53" t="s">
        <v>555</v>
      </c>
      <c r="B70" s="54"/>
      <c r="C70" s="55"/>
      <c r="F70" s="56"/>
      <c r="G70" s="56"/>
      <c r="H70" s="56"/>
      <c r="I70" s="58"/>
    </row>
    <row r="71" ht="15" hidden="1" customHeight="1" spans="1:9">
      <c r="A71" s="53" t="s">
        <v>556</v>
      </c>
      <c r="B71" s="54">
        <f>SUM(B72)</f>
        <v>0</v>
      </c>
      <c r="C71" s="54">
        <f t="shared" ref="C71:H71" si="16">SUM(C72)</f>
        <v>0</v>
      </c>
      <c r="D71" s="54">
        <f t="shared" si="16"/>
        <v>0</v>
      </c>
      <c r="E71" s="54">
        <f t="shared" si="16"/>
        <v>0</v>
      </c>
      <c r="F71" s="54">
        <f t="shared" si="16"/>
        <v>0</v>
      </c>
      <c r="G71" s="54">
        <f t="shared" si="16"/>
        <v>0</v>
      </c>
      <c r="H71" s="54">
        <f t="shared" si="16"/>
        <v>0</v>
      </c>
      <c r="I71" s="58"/>
    </row>
    <row r="72" ht="15" hidden="1" customHeight="1" spans="1:9">
      <c r="A72" s="53" t="s">
        <v>453</v>
      </c>
      <c r="B72" s="54"/>
      <c r="C72" s="55"/>
      <c r="F72" s="56"/>
      <c r="G72" s="56"/>
      <c r="H72" s="56"/>
      <c r="I72" s="58"/>
    </row>
    <row r="73" ht="15" hidden="1" customHeight="1" spans="1:9">
      <c r="A73" s="53" t="s">
        <v>559</v>
      </c>
      <c r="B73" s="54">
        <f>SUM(B74:B75)</f>
        <v>0</v>
      </c>
      <c r="C73" s="54">
        <f t="shared" ref="C73:H73" si="17">SUM(C74:C75)</f>
        <v>0</v>
      </c>
      <c r="D73" s="54">
        <f t="shared" si="17"/>
        <v>0</v>
      </c>
      <c r="E73" s="54">
        <f t="shared" si="17"/>
        <v>0</v>
      </c>
      <c r="F73" s="54">
        <f t="shared" si="17"/>
        <v>0</v>
      </c>
      <c r="G73" s="54">
        <f t="shared" si="17"/>
        <v>0</v>
      </c>
      <c r="H73" s="54">
        <f t="shared" si="17"/>
        <v>0</v>
      </c>
      <c r="I73" s="58"/>
    </row>
    <row r="74" ht="15" hidden="1" customHeight="1" spans="1:9">
      <c r="A74" s="53" t="s">
        <v>453</v>
      </c>
      <c r="B74" s="54"/>
      <c r="C74" s="55" t="s">
        <v>1877</v>
      </c>
      <c r="F74" s="56"/>
      <c r="G74" s="56"/>
      <c r="H74" s="56"/>
      <c r="I74" s="58"/>
    </row>
    <row r="75" ht="15" hidden="1" customHeight="1" spans="1:9">
      <c r="A75" s="53" t="s">
        <v>562</v>
      </c>
      <c r="B75" s="54"/>
      <c r="C75" s="55"/>
      <c r="F75" s="56"/>
      <c r="G75" s="56"/>
      <c r="H75" s="56"/>
      <c r="I75" s="58"/>
    </row>
    <row r="76" ht="15" hidden="1" customHeight="1" spans="1:9">
      <c r="A76" s="53" t="s">
        <v>564</v>
      </c>
      <c r="B76" s="54">
        <f>SUM(B77:B79)</f>
        <v>0</v>
      </c>
      <c r="C76" s="54">
        <f t="shared" ref="C76:H76" si="18">SUM(C77:C79)</f>
        <v>0</v>
      </c>
      <c r="D76" s="54">
        <f t="shared" si="18"/>
        <v>0</v>
      </c>
      <c r="E76" s="54">
        <f t="shared" si="18"/>
        <v>0</v>
      </c>
      <c r="F76" s="54">
        <f t="shared" si="18"/>
        <v>0</v>
      </c>
      <c r="G76" s="54">
        <f t="shared" si="18"/>
        <v>0</v>
      </c>
      <c r="H76" s="54">
        <f t="shared" si="18"/>
        <v>0</v>
      </c>
      <c r="I76" s="58"/>
    </row>
    <row r="77" ht="15" hidden="1" customHeight="1" spans="1:9">
      <c r="A77" s="53" t="s">
        <v>453</v>
      </c>
      <c r="B77" s="54"/>
      <c r="C77" s="55" t="s">
        <v>1878</v>
      </c>
      <c r="F77" s="56"/>
      <c r="G77" s="56"/>
      <c r="H77" s="56"/>
      <c r="I77" s="58"/>
    </row>
    <row r="78" ht="15" hidden="1" customHeight="1" spans="1:9">
      <c r="A78" s="53" t="s">
        <v>567</v>
      </c>
      <c r="B78" s="54"/>
      <c r="C78" s="55" t="s">
        <v>1879</v>
      </c>
      <c r="F78" s="56"/>
      <c r="G78" s="56"/>
      <c r="H78" s="56"/>
      <c r="I78" s="58"/>
    </row>
    <row r="79" ht="15" hidden="1" customHeight="1" spans="1:9">
      <c r="A79" s="53" t="s">
        <v>569</v>
      </c>
      <c r="B79" s="54"/>
      <c r="C79" s="55"/>
      <c r="F79" s="56"/>
      <c r="G79" s="56"/>
      <c r="H79" s="56"/>
      <c r="I79" s="58"/>
    </row>
    <row r="80" ht="15" hidden="1" customHeight="1" spans="1:9">
      <c r="A80" s="53" t="s">
        <v>571</v>
      </c>
      <c r="B80" s="54">
        <f>SUM(B81:B82)</f>
        <v>0</v>
      </c>
      <c r="C80" s="54">
        <f t="shared" ref="C80:H80" si="19">SUM(C81:C82)</f>
        <v>0</v>
      </c>
      <c r="D80" s="54">
        <f t="shared" si="19"/>
        <v>0</v>
      </c>
      <c r="E80" s="54">
        <f t="shared" si="19"/>
        <v>0</v>
      </c>
      <c r="F80" s="54">
        <f t="shared" si="19"/>
        <v>0</v>
      </c>
      <c r="G80" s="54">
        <f t="shared" si="19"/>
        <v>0</v>
      </c>
      <c r="H80" s="54">
        <f t="shared" si="19"/>
        <v>0</v>
      </c>
      <c r="I80" s="58"/>
    </row>
    <row r="81" ht="15" hidden="1" customHeight="1" spans="1:9">
      <c r="A81" s="53" t="s">
        <v>453</v>
      </c>
      <c r="B81" s="54"/>
      <c r="C81" s="55" t="s">
        <v>1880</v>
      </c>
      <c r="F81" s="56"/>
      <c r="G81" s="56"/>
      <c r="H81" s="56"/>
      <c r="I81" s="58"/>
    </row>
    <row r="82" ht="15" hidden="1" customHeight="1" spans="1:9">
      <c r="A82" s="53" t="s">
        <v>574</v>
      </c>
      <c r="B82" s="54"/>
      <c r="C82" s="55"/>
      <c r="F82" s="56"/>
      <c r="G82" s="56"/>
      <c r="H82" s="56"/>
      <c r="I82" s="58"/>
    </row>
    <row r="83" ht="15" hidden="1" customHeight="1" spans="1:9">
      <c r="A83" s="53" t="s">
        <v>576</v>
      </c>
      <c r="B83" s="54">
        <f>SUM(B84:B85)</f>
        <v>0</v>
      </c>
      <c r="C83" s="54">
        <f t="shared" ref="C83:H83" si="20">SUM(C84:C85)</f>
        <v>0</v>
      </c>
      <c r="D83" s="54">
        <f t="shared" si="20"/>
        <v>0</v>
      </c>
      <c r="E83" s="54">
        <f t="shared" si="20"/>
        <v>0</v>
      </c>
      <c r="F83" s="54">
        <f t="shared" si="20"/>
        <v>0</v>
      </c>
      <c r="G83" s="54">
        <f t="shared" si="20"/>
        <v>0</v>
      </c>
      <c r="H83" s="54">
        <f t="shared" si="20"/>
        <v>0</v>
      </c>
      <c r="I83" s="58"/>
    </row>
    <row r="84" ht="15" hidden="1" customHeight="1" spans="1:9">
      <c r="A84" s="53" t="s">
        <v>453</v>
      </c>
      <c r="B84" s="54"/>
      <c r="C84" s="55" t="s">
        <v>1881</v>
      </c>
      <c r="F84" s="56"/>
      <c r="G84" s="56"/>
      <c r="H84" s="56"/>
      <c r="I84" s="58"/>
    </row>
    <row r="85" ht="15" hidden="1" customHeight="1" spans="1:9">
      <c r="A85" s="53" t="s">
        <v>579</v>
      </c>
      <c r="B85" s="54"/>
      <c r="C85" s="55"/>
      <c r="F85" s="56"/>
      <c r="G85" s="56"/>
      <c r="H85" s="56"/>
      <c r="I85" s="58"/>
    </row>
    <row r="86" ht="15" hidden="1" customHeight="1" spans="1:9">
      <c r="A86" s="53" t="s">
        <v>581</v>
      </c>
      <c r="B86" s="54">
        <f>SUM(B87:B88)</f>
        <v>0</v>
      </c>
      <c r="C86" s="54">
        <f t="shared" ref="C86:H86" si="21">SUM(C87:C88)</f>
        <v>0</v>
      </c>
      <c r="D86" s="54">
        <f t="shared" si="21"/>
        <v>0</v>
      </c>
      <c r="E86" s="54">
        <f t="shared" si="21"/>
        <v>0</v>
      </c>
      <c r="F86" s="54">
        <f t="shared" si="21"/>
        <v>0</v>
      </c>
      <c r="G86" s="54">
        <f t="shared" si="21"/>
        <v>0</v>
      </c>
      <c r="H86" s="54">
        <f t="shared" si="21"/>
        <v>0</v>
      </c>
      <c r="I86" s="58"/>
    </row>
    <row r="87" ht="15" hidden="1" customHeight="1" spans="1:9">
      <c r="A87" s="53" t="s">
        <v>453</v>
      </c>
      <c r="B87" s="54"/>
      <c r="C87" s="55" t="s">
        <v>1882</v>
      </c>
      <c r="F87" s="56"/>
      <c r="G87" s="56"/>
      <c r="H87" s="56"/>
      <c r="I87" s="58"/>
    </row>
    <row r="88" ht="15" hidden="1" customHeight="1" spans="1:9">
      <c r="A88" s="53" t="s">
        <v>584</v>
      </c>
      <c r="B88" s="54"/>
      <c r="C88" s="55"/>
      <c r="F88" s="56"/>
      <c r="G88" s="56"/>
      <c r="H88" s="56"/>
      <c r="I88" s="58"/>
    </row>
    <row r="89" ht="15" hidden="1" customHeight="1" spans="1:9">
      <c r="A89" s="53" t="s">
        <v>586</v>
      </c>
      <c r="B89" s="54"/>
      <c r="C89" s="55" t="s">
        <v>1384</v>
      </c>
      <c r="F89" s="56"/>
      <c r="G89" s="56"/>
      <c r="H89" s="56"/>
      <c r="I89" s="58"/>
    </row>
    <row r="90" s="37" customFormat="1" ht="15" hidden="1" customHeight="1" spans="1:9">
      <c r="A90" s="51" t="s">
        <v>588</v>
      </c>
      <c r="B90" s="52">
        <f>B91</f>
        <v>0</v>
      </c>
      <c r="C90" s="52">
        <f t="shared" ref="C90:H90" si="22">C91</f>
        <v>0</v>
      </c>
      <c r="D90" s="52">
        <f t="shared" si="22"/>
        <v>0</v>
      </c>
      <c r="E90" s="52">
        <f t="shared" si="22"/>
        <v>0</v>
      </c>
      <c r="F90" s="52">
        <f t="shared" si="22"/>
        <v>0</v>
      </c>
      <c r="G90" s="52">
        <f t="shared" si="22"/>
        <v>0</v>
      </c>
      <c r="H90" s="52">
        <f t="shared" si="22"/>
        <v>0</v>
      </c>
      <c r="I90" s="61"/>
    </row>
    <row r="91" s="37" customFormat="1" ht="15" hidden="1" customHeight="1" spans="1:9">
      <c r="A91" s="51" t="s">
        <v>590</v>
      </c>
      <c r="B91" s="52">
        <f>SUM(B92:B96)</f>
        <v>0</v>
      </c>
      <c r="C91" s="52">
        <f t="shared" ref="C91:H91" si="23">SUM(C92:C96)</f>
        <v>0</v>
      </c>
      <c r="D91" s="52">
        <f t="shared" si="23"/>
        <v>0</v>
      </c>
      <c r="E91" s="52">
        <f t="shared" si="23"/>
        <v>0</v>
      </c>
      <c r="F91" s="52">
        <f t="shared" si="23"/>
        <v>0</v>
      </c>
      <c r="G91" s="52">
        <f t="shared" si="23"/>
        <v>0</v>
      </c>
      <c r="H91" s="52">
        <f t="shared" si="23"/>
        <v>0</v>
      </c>
      <c r="I91" s="61"/>
    </row>
    <row r="92" ht="15" hidden="1" customHeight="1" spans="1:9">
      <c r="A92" s="53" t="s">
        <v>592</v>
      </c>
      <c r="B92" s="54"/>
      <c r="C92" s="55" t="s">
        <v>1883</v>
      </c>
      <c r="F92" s="56"/>
      <c r="G92" s="56"/>
      <c r="H92" s="56"/>
      <c r="I92" s="58"/>
    </row>
    <row r="93" ht="15" hidden="1" customHeight="1" spans="1:9">
      <c r="A93" s="53" t="s">
        <v>594</v>
      </c>
      <c r="B93" s="54"/>
      <c r="C93" s="58" t="s">
        <v>1884</v>
      </c>
      <c r="F93" s="56"/>
      <c r="G93" s="56"/>
      <c r="H93" s="56"/>
      <c r="I93" s="58" t="s">
        <v>1885</v>
      </c>
    </row>
    <row r="94" ht="15" hidden="1" customHeight="1" spans="1:9">
      <c r="A94" s="53" t="s">
        <v>596</v>
      </c>
      <c r="B94" s="54"/>
      <c r="C94" s="58" t="s">
        <v>1886</v>
      </c>
      <c r="F94" s="56"/>
      <c r="G94" s="56"/>
      <c r="H94" s="56"/>
      <c r="I94" s="58"/>
    </row>
    <row r="95" ht="15" hidden="1" customHeight="1" spans="1:9">
      <c r="A95" s="53" t="s">
        <v>598</v>
      </c>
      <c r="B95" s="54"/>
      <c r="C95" s="58" t="s">
        <v>1887</v>
      </c>
      <c r="F95" s="56"/>
      <c r="G95" s="56"/>
      <c r="H95" s="56"/>
      <c r="I95" s="58"/>
    </row>
    <row r="96" ht="15" hidden="1" customHeight="1" spans="1:9">
      <c r="A96" s="53" t="s">
        <v>600</v>
      </c>
      <c r="B96" s="54"/>
      <c r="C96" s="58"/>
      <c r="F96" s="56"/>
      <c r="G96" s="56"/>
      <c r="H96" s="56"/>
      <c r="I96" s="58"/>
    </row>
    <row r="97" s="37" customFormat="1" ht="21" customHeight="1" spans="1:9">
      <c r="A97" s="51" t="s">
        <v>602</v>
      </c>
      <c r="B97" s="52">
        <f>B98+B101+B117+B126+B132</f>
        <v>1435</v>
      </c>
      <c r="C97" s="52">
        <f t="shared" ref="C97:H97" si="24">C98+C101+C117+C126+C132</f>
        <v>0</v>
      </c>
      <c r="D97" s="52">
        <f t="shared" si="24"/>
        <v>0</v>
      </c>
      <c r="E97" s="52">
        <f t="shared" si="24"/>
        <v>0</v>
      </c>
      <c r="F97" s="52">
        <f t="shared" si="24"/>
        <v>727</v>
      </c>
      <c r="G97" s="52">
        <f t="shared" si="24"/>
        <v>457.55</v>
      </c>
      <c r="H97" s="52">
        <f t="shared" si="24"/>
        <v>250.45</v>
      </c>
      <c r="I97" s="61"/>
    </row>
    <row r="98" s="37" customFormat="1" ht="25" customHeight="1" spans="1:9">
      <c r="A98" s="51" t="s">
        <v>604</v>
      </c>
      <c r="B98" s="52">
        <f>SUM(B99:B100)</f>
        <v>55</v>
      </c>
      <c r="C98" s="52">
        <f t="shared" ref="C98:H98" si="25">SUM(C99:C100)</f>
        <v>0</v>
      </c>
      <c r="D98" s="52">
        <f t="shared" si="25"/>
        <v>0</v>
      </c>
      <c r="E98" s="52">
        <f t="shared" si="25"/>
        <v>0</v>
      </c>
      <c r="F98" s="52">
        <f t="shared" si="25"/>
        <v>0</v>
      </c>
      <c r="G98" s="52">
        <f t="shared" si="25"/>
        <v>0</v>
      </c>
      <c r="H98" s="52">
        <f t="shared" si="25"/>
        <v>55</v>
      </c>
      <c r="I98" s="61"/>
    </row>
    <row r="99" ht="15" customHeight="1" spans="1:9">
      <c r="A99" s="53" t="s">
        <v>606</v>
      </c>
      <c r="B99" s="54"/>
      <c r="C99" s="58" t="s">
        <v>1888</v>
      </c>
      <c r="F99" s="56"/>
      <c r="G99" s="56"/>
      <c r="H99" s="56"/>
      <c r="I99" s="58"/>
    </row>
    <row r="100" ht="15" customHeight="1" spans="1:9">
      <c r="A100" s="53" t="s">
        <v>608</v>
      </c>
      <c r="B100" s="54">
        <v>55</v>
      </c>
      <c r="C100" s="58" t="s">
        <v>1889</v>
      </c>
      <c r="F100" s="56"/>
      <c r="G100" s="56"/>
      <c r="H100" s="56">
        <v>55</v>
      </c>
      <c r="I100" s="58" t="s">
        <v>1890</v>
      </c>
    </row>
    <row r="101" s="37" customFormat="1" ht="15" customHeight="1" spans="1:9">
      <c r="A101" s="51" t="s">
        <v>610</v>
      </c>
      <c r="B101" s="52">
        <f>SUM(B102:B116)</f>
        <v>1131</v>
      </c>
      <c r="C101" s="52">
        <f t="shared" ref="C101:H101" si="26">SUM(C102:C116)</f>
        <v>0</v>
      </c>
      <c r="D101" s="52">
        <f t="shared" si="26"/>
        <v>0</v>
      </c>
      <c r="E101" s="52">
        <f t="shared" si="26"/>
        <v>0</v>
      </c>
      <c r="F101" s="52">
        <f t="shared" si="26"/>
        <v>603</v>
      </c>
      <c r="G101" s="52">
        <f t="shared" si="26"/>
        <v>332.55</v>
      </c>
      <c r="H101" s="52">
        <f t="shared" si="26"/>
        <v>195.45</v>
      </c>
      <c r="I101" s="61"/>
    </row>
    <row r="102" ht="26.25" customHeight="1" spans="1:9">
      <c r="A102" s="53" t="s">
        <v>453</v>
      </c>
      <c r="B102" s="54">
        <v>131</v>
      </c>
      <c r="C102" s="58" t="s">
        <v>1891</v>
      </c>
      <c r="F102" s="56">
        <v>73</v>
      </c>
      <c r="G102" s="56">
        <v>58</v>
      </c>
      <c r="H102" s="56"/>
      <c r="I102" s="58" t="s">
        <v>1892</v>
      </c>
    </row>
    <row r="103" ht="15" customHeight="1" spans="1:9">
      <c r="A103" s="53" t="s">
        <v>613</v>
      </c>
      <c r="B103" s="54"/>
      <c r="C103" s="58" t="s">
        <v>1893</v>
      </c>
      <c r="F103" s="56"/>
      <c r="G103" s="56"/>
      <c r="H103" s="56"/>
      <c r="I103" s="58"/>
    </row>
    <row r="104" ht="15" hidden="1" customHeight="1" spans="1:9">
      <c r="A104" s="53" t="s">
        <v>615</v>
      </c>
      <c r="B104" s="54"/>
      <c r="C104" s="58" t="s">
        <v>1894</v>
      </c>
      <c r="F104" s="56"/>
      <c r="G104" s="56"/>
      <c r="H104" s="56"/>
      <c r="I104" s="58"/>
    </row>
    <row r="105" ht="15" hidden="1" customHeight="1" spans="1:9">
      <c r="A105" s="53" t="s">
        <v>617</v>
      </c>
      <c r="B105" s="54"/>
      <c r="C105" s="55"/>
      <c r="F105" s="56"/>
      <c r="G105" s="56"/>
      <c r="H105" s="56"/>
      <c r="I105" s="58"/>
    </row>
    <row r="106" ht="15" hidden="1" customHeight="1" spans="1:9">
      <c r="A106" s="53" t="s">
        <v>619</v>
      </c>
      <c r="B106" s="54"/>
      <c r="C106" s="55"/>
      <c r="F106" s="56"/>
      <c r="G106" s="56"/>
      <c r="H106" s="56"/>
      <c r="I106" s="58"/>
    </row>
    <row r="107" ht="15" hidden="1" customHeight="1" spans="1:9">
      <c r="A107" s="53" t="s">
        <v>623</v>
      </c>
      <c r="B107" s="54"/>
      <c r="C107" s="55"/>
      <c r="F107" s="56"/>
      <c r="G107" s="56"/>
      <c r="H107" s="56"/>
      <c r="I107" s="58"/>
    </row>
    <row r="108" ht="15" hidden="1" customHeight="1" spans="1:9">
      <c r="A108" s="53" t="s">
        <v>625</v>
      </c>
      <c r="B108" s="54"/>
      <c r="C108" s="55"/>
      <c r="F108" s="56"/>
      <c r="G108" s="56"/>
      <c r="H108" s="56"/>
      <c r="I108" s="58"/>
    </row>
    <row r="109" ht="69.75" customHeight="1" spans="1:9">
      <c r="A109" s="53" t="s">
        <v>626</v>
      </c>
      <c r="B109" s="54">
        <v>1000</v>
      </c>
      <c r="C109" s="58"/>
      <c r="F109" s="56">
        <v>530</v>
      </c>
      <c r="G109" s="56">
        <v>274.55</v>
      </c>
      <c r="H109" s="56">
        <v>195.45</v>
      </c>
      <c r="I109" s="58" t="s">
        <v>1895</v>
      </c>
    </row>
    <row r="110" ht="14.25" hidden="1" customHeight="1" spans="1:9">
      <c r="A110" s="53" t="s">
        <v>627</v>
      </c>
      <c r="B110" s="54"/>
      <c r="C110" s="58"/>
      <c r="F110" s="56"/>
      <c r="G110" s="56"/>
      <c r="H110" s="56"/>
      <c r="I110" s="58"/>
    </row>
    <row r="111" ht="14.25" hidden="1" customHeight="1" spans="1:9">
      <c r="A111" s="53" t="s">
        <v>630</v>
      </c>
      <c r="B111" s="54"/>
      <c r="C111" s="58"/>
      <c r="F111" s="56"/>
      <c r="G111" s="56"/>
      <c r="H111" s="56"/>
      <c r="I111" s="58"/>
    </row>
    <row r="112" ht="14.25" hidden="1" customHeight="1" spans="1:9">
      <c r="A112" s="53" t="s">
        <v>631</v>
      </c>
      <c r="B112" s="54"/>
      <c r="C112" s="58"/>
      <c r="F112" s="56"/>
      <c r="G112" s="56"/>
      <c r="H112" s="56"/>
      <c r="I112" s="58"/>
    </row>
    <row r="113" ht="14.25" hidden="1" customHeight="1" spans="1:9">
      <c r="A113" s="53" t="s">
        <v>632</v>
      </c>
      <c r="B113" s="54"/>
      <c r="C113" s="58" t="s">
        <v>1896</v>
      </c>
      <c r="F113" s="56"/>
      <c r="G113" s="56"/>
      <c r="H113" s="56"/>
      <c r="I113" s="58"/>
    </row>
    <row r="114" ht="14.25" hidden="1" customHeight="1" spans="1:9">
      <c r="A114" s="53" t="s">
        <v>633</v>
      </c>
      <c r="B114" s="54"/>
      <c r="C114" s="58"/>
      <c r="F114" s="56"/>
      <c r="G114" s="56"/>
      <c r="H114" s="56"/>
      <c r="I114" s="58"/>
    </row>
    <row r="115" ht="14.25" hidden="1" customHeight="1" spans="1:9">
      <c r="A115" s="53" t="s">
        <v>504</v>
      </c>
      <c r="B115" s="54"/>
      <c r="C115" s="58"/>
      <c r="F115" s="56"/>
      <c r="G115" s="56"/>
      <c r="H115" s="56"/>
      <c r="I115" s="58"/>
    </row>
    <row r="116" ht="14.25" hidden="1" customHeight="1" spans="1:9">
      <c r="A116" s="53" t="s">
        <v>634</v>
      </c>
      <c r="B116" s="54"/>
      <c r="C116" s="58"/>
      <c r="F116" s="56"/>
      <c r="G116" s="56"/>
      <c r="H116" s="56"/>
      <c r="I116" s="58"/>
    </row>
    <row r="117" ht="14.25" customHeight="1" spans="1:9">
      <c r="A117" s="51" t="s">
        <v>635</v>
      </c>
      <c r="B117" s="52">
        <f>SUM(B118:B125)</f>
        <v>5</v>
      </c>
      <c r="C117" s="52">
        <f t="shared" ref="C117:H117" si="27">SUM(C118:C125)</f>
        <v>0</v>
      </c>
      <c r="D117" s="52">
        <f t="shared" si="27"/>
        <v>0</v>
      </c>
      <c r="E117" s="52">
        <f t="shared" si="27"/>
        <v>0</v>
      </c>
      <c r="F117" s="52">
        <f t="shared" si="27"/>
        <v>0</v>
      </c>
      <c r="G117" s="52">
        <f t="shared" si="27"/>
        <v>5</v>
      </c>
      <c r="H117" s="52">
        <f t="shared" si="27"/>
        <v>0</v>
      </c>
      <c r="I117" s="58"/>
    </row>
    <row r="118" ht="14.25" customHeight="1" spans="1:9">
      <c r="A118" s="53" t="s">
        <v>453</v>
      </c>
      <c r="B118" s="54">
        <v>5</v>
      </c>
      <c r="C118" s="58"/>
      <c r="F118" s="56"/>
      <c r="G118" s="56">
        <v>5</v>
      </c>
      <c r="H118" s="56"/>
      <c r="I118" s="58" t="s">
        <v>1897</v>
      </c>
    </row>
    <row r="119" ht="14.25" hidden="1" customHeight="1" spans="1:9">
      <c r="A119" s="53" t="s">
        <v>636</v>
      </c>
      <c r="B119" s="54"/>
      <c r="C119" s="58"/>
      <c r="F119" s="56"/>
      <c r="G119" s="56"/>
      <c r="H119" s="56"/>
      <c r="I119" s="58"/>
    </row>
    <row r="120" ht="14.25" hidden="1" customHeight="1" spans="1:9">
      <c r="A120" s="53" t="s">
        <v>637</v>
      </c>
      <c r="B120" s="54"/>
      <c r="C120" s="58"/>
      <c r="F120" s="56"/>
      <c r="G120" s="56"/>
      <c r="H120" s="56"/>
      <c r="I120" s="58"/>
    </row>
    <row r="121" ht="14.25" hidden="1" customHeight="1" spans="1:9">
      <c r="A121" s="53" t="s">
        <v>638</v>
      </c>
      <c r="B121" s="54"/>
      <c r="C121" s="58"/>
      <c r="F121" s="56"/>
      <c r="G121" s="56"/>
      <c r="H121" s="56"/>
      <c r="I121" s="58"/>
    </row>
    <row r="122" ht="14.25" hidden="1" customHeight="1" spans="1:9">
      <c r="A122" s="53" t="s">
        <v>639</v>
      </c>
      <c r="B122" s="54"/>
      <c r="C122" s="58"/>
      <c r="F122" s="56"/>
      <c r="G122" s="56"/>
      <c r="H122" s="56"/>
      <c r="I122" s="58"/>
    </row>
    <row r="123" ht="14.25" hidden="1" customHeight="1" spans="1:9">
      <c r="A123" s="53" t="s">
        <v>640</v>
      </c>
      <c r="B123" s="54"/>
      <c r="C123" s="58"/>
      <c r="F123" s="56"/>
      <c r="G123" s="56"/>
      <c r="H123" s="56"/>
      <c r="I123" s="58"/>
    </row>
    <row r="124" ht="16.5" hidden="1" customHeight="1" spans="1:9">
      <c r="A124" s="53" t="s">
        <v>641</v>
      </c>
      <c r="B124" s="54"/>
      <c r="C124" s="58"/>
      <c r="F124" s="56"/>
      <c r="G124" s="56"/>
      <c r="H124" s="56"/>
      <c r="I124" s="58"/>
    </row>
    <row r="125" ht="15" customHeight="1" spans="1:9">
      <c r="A125" s="53" t="s">
        <v>642</v>
      </c>
      <c r="B125" s="54"/>
      <c r="C125" s="58"/>
      <c r="F125" s="56"/>
      <c r="G125" s="56"/>
      <c r="H125" s="56"/>
      <c r="I125" s="58"/>
    </row>
    <row r="126" s="37" customFormat="1" ht="15" customHeight="1" spans="1:9">
      <c r="A126" s="51" t="s">
        <v>643</v>
      </c>
      <c r="B126" s="52">
        <f>SUM(B127:B131)</f>
        <v>244</v>
      </c>
      <c r="C126" s="52">
        <f t="shared" ref="C126:H126" si="28">SUM(C127:C131)</f>
        <v>0</v>
      </c>
      <c r="D126" s="52">
        <f t="shared" si="28"/>
        <v>0</v>
      </c>
      <c r="E126" s="52">
        <f t="shared" si="28"/>
        <v>0</v>
      </c>
      <c r="F126" s="52">
        <f t="shared" si="28"/>
        <v>124</v>
      </c>
      <c r="G126" s="52">
        <f t="shared" si="28"/>
        <v>120</v>
      </c>
      <c r="H126" s="52">
        <f t="shared" si="28"/>
        <v>0</v>
      </c>
      <c r="I126" s="61"/>
    </row>
    <row r="127" ht="33" customHeight="1" spans="1:9">
      <c r="A127" s="53" t="s">
        <v>453</v>
      </c>
      <c r="B127" s="54">
        <v>244</v>
      </c>
      <c r="C127" s="58"/>
      <c r="F127" s="56">
        <v>124</v>
      </c>
      <c r="G127" s="56">
        <v>120</v>
      </c>
      <c r="H127" s="56"/>
      <c r="I127" s="58" t="s">
        <v>1898</v>
      </c>
    </row>
    <row r="128" ht="15" hidden="1" customHeight="1" spans="1:9">
      <c r="A128" s="53" t="s">
        <v>644</v>
      </c>
      <c r="B128" s="54"/>
      <c r="C128" s="58" t="s">
        <v>1899</v>
      </c>
      <c r="F128" s="56"/>
      <c r="G128" s="56"/>
      <c r="H128" s="56"/>
      <c r="I128" s="58"/>
    </row>
    <row r="129" ht="15" hidden="1" customHeight="1" spans="1:9">
      <c r="A129" s="53" t="s">
        <v>645</v>
      </c>
      <c r="B129" s="54"/>
      <c r="C129" s="58"/>
      <c r="F129" s="56"/>
      <c r="G129" s="56"/>
      <c r="H129" s="56"/>
      <c r="I129" s="58"/>
    </row>
    <row r="130" ht="15" hidden="1" customHeight="1" spans="1:9">
      <c r="A130" s="53" t="s">
        <v>646</v>
      </c>
      <c r="B130" s="54"/>
      <c r="C130" s="58"/>
      <c r="F130" s="56"/>
      <c r="G130" s="56"/>
      <c r="H130" s="56"/>
      <c r="I130" s="58"/>
    </row>
    <row r="131" ht="15" customHeight="1" spans="1:9">
      <c r="A131" s="53" t="s">
        <v>647</v>
      </c>
      <c r="B131" s="54"/>
      <c r="C131" s="55"/>
      <c r="F131" s="56"/>
      <c r="G131" s="56"/>
      <c r="H131" s="56"/>
      <c r="I131" s="58"/>
    </row>
    <row r="132" ht="15" hidden="1" customHeight="1" spans="1:9">
      <c r="A132" s="53" t="s">
        <v>648</v>
      </c>
      <c r="B132" s="54">
        <f>SUM(B133:B137)</f>
        <v>0</v>
      </c>
      <c r="C132" s="54">
        <f t="shared" ref="C132:H132" si="29">SUM(C133:C137)</f>
        <v>0</v>
      </c>
      <c r="D132" s="54">
        <f t="shared" si="29"/>
        <v>0</v>
      </c>
      <c r="E132" s="54">
        <f t="shared" si="29"/>
        <v>0</v>
      </c>
      <c r="F132" s="54">
        <f t="shared" si="29"/>
        <v>0</v>
      </c>
      <c r="G132" s="54">
        <f t="shared" si="29"/>
        <v>0</v>
      </c>
      <c r="H132" s="54">
        <f t="shared" si="29"/>
        <v>0</v>
      </c>
      <c r="I132" s="58"/>
    </row>
    <row r="133" ht="15" hidden="1" customHeight="1" spans="1:9">
      <c r="A133" s="53" t="s">
        <v>453</v>
      </c>
      <c r="B133" s="54"/>
      <c r="C133" s="55"/>
      <c r="F133" s="56"/>
      <c r="G133" s="56"/>
      <c r="H133" s="56"/>
      <c r="I133" s="58"/>
    </row>
    <row r="134" ht="15" hidden="1" customHeight="1" spans="1:9">
      <c r="A134" s="53" t="s">
        <v>649</v>
      </c>
      <c r="B134" s="54"/>
      <c r="C134" s="55" t="s">
        <v>1900</v>
      </c>
      <c r="F134" s="56"/>
      <c r="G134" s="56"/>
      <c r="H134" s="56"/>
      <c r="I134" s="58"/>
    </row>
    <row r="135" ht="15" hidden="1" customHeight="1" spans="1:9">
      <c r="A135" s="53" t="s">
        <v>650</v>
      </c>
      <c r="B135" s="54"/>
      <c r="C135" s="55" t="s">
        <v>1424</v>
      </c>
      <c r="F135" s="56"/>
      <c r="G135" s="56"/>
      <c r="H135" s="56"/>
      <c r="I135" s="58"/>
    </row>
    <row r="136" ht="15" hidden="1" customHeight="1" spans="1:9">
      <c r="A136" s="53" t="s">
        <v>651</v>
      </c>
      <c r="B136" s="54"/>
      <c r="C136" s="55" t="s">
        <v>1425</v>
      </c>
      <c r="F136" s="56"/>
      <c r="G136" s="56"/>
      <c r="H136" s="56"/>
      <c r="I136" s="58"/>
    </row>
    <row r="137" ht="15" hidden="1" customHeight="1" spans="1:9">
      <c r="A137" s="53" t="s">
        <v>655</v>
      </c>
      <c r="B137" s="54"/>
      <c r="C137" s="55" t="s">
        <v>1901</v>
      </c>
      <c r="F137" s="56"/>
      <c r="G137" s="56"/>
      <c r="H137" s="56"/>
      <c r="I137" s="58"/>
    </row>
    <row r="138" s="37" customFormat="1" ht="15" customHeight="1" spans="1:9">
      <c r="A138" s="51" t="s">
        <v>656</v>
      </c>
      <c r="B138" s="52">
        <f>B139+B142+B150+B153+B156+B159+B162+B167</f>
        <v>604</v>
      </c>
      <c r="C138" s="52">
        <f t="shared" ref="C138:H138" si="30">C139+C142+C150+C153+C156+C159+C162+C167</f>
        <v>0</v>
      </c>
      <c r="D138" s="52">
        <f t="shared" si="30"/>
        <v>0</v>
      </c>
      <c r="E138" s="52">
        <f t="shared" si="30"/>
        <v>0</v>
      </c>
      <c r="F138" s="52">
        <f t="shared" si="30"/>
        <v>113</v>
      </c>
      <c r="G138" s="52">
        <f t="shared" si="30"/>
        <v>295.5</v>
      </c>
      <c r="H138" s="52">
        <f t="shared" si="30"/>
        <v>195.5</v>
      </c>
      <c r="I138" s="61"/>
    </row>
    <row r="139" s="37" customFormat="1" ht="15" hidden="1" customHeight="1" spans="1:9">
      <c r="A139" s="51" t="s">
        <v>657</v>
      </c>
      <c r="B139" s="52">
        <f>SUM(B140:B141)</f>
        <v>0</v>
      </c>
      <c r="C139" s="52">
        <f t="shared" ref="C139:H139" si="31">SUM(C140:C141)</f>
        <v>0</v>
      </c>
      <c r="D139" s="52">
        <f t="shared" si="31"/>
        <v>0</v>
      </c>
      <c r="E139" s="52">
        <f t="shared" si="31"/>
        <v>0</v>
      </c>
      <c r="F139" s="52">
        <f t="shared" si="31"/>
        <v>0</v>
      </c>
      <c r="G139" s="52">
        <f t="shared" si="31"/>
        <v>0</v>
      </c>
      <c r="H139" s="52">
        <f t="shared" si="31"/>
        <v>0</v>
      </c>
      <c r="I139" s="61"/>
    </row>
    <row r="140" s="37" customFormat="1" ht="15" hidden="1" customHeight="1" spans="1:9">
      <c r="A140" s="51" t="s">
        <v>453</v>
      </c>
      <c r="B140" s="52"/>
      <c r="C140" s="62"/>
      <c r="D140" s="63"/>
      <c r="E140" s="63"/>
      <c r="F140" s="64"/>
      <c r="G140" s="64"/>
      <c r="H140" s="64"/>
      <c r="I140" s="61"/>
    </row>
    <row r="141" s="37" customFormat="1" ht="15" hidden="1" customHeight="1" spans="1:9">
      <c r="A141" s="51" t="s">
        <v>658</v>
      </c>
      <c r="B141" s="52"/>
      <c r="C141" s="62"/>
      <c r="D141" s="63"/>
      <c r="E141" s="63"/>
      <c r="F141" s="64"/>
      <c r="G141" s="64"/>
      <c r="H141" s="64"/>
      <c r="I141" s="61"/>
    </row>
    <row r="142" s="37" customFormat="1" ht="15" customHeight="1" spans="1:9">
      <c r="A142" s="51" t="s">
        <v>659</v>
      </c>
      <c r="B142" s="52">
        <f>SUM(B143:B149)</f>
        <v>569</v>
      </c>
      <c r="C142" s="52">
        <f t="shared" ref="C142:H142" si="32">SUM(C143:C149)</f>
        <v>0</v>
      </c>
      <c r="D142" s="52">
        <f t="shared" si="32"/>
        <v>0</v>
      </c>
      <c r="E142" s="52">
        <f t="shared" si="32"/>
        <v>0</v>
      </c>
      <c r="F142" s="52">
        <f t="shared" si="32"/>
        <v>113</v>
      </c>
      <c r="G142" s="52">
        <f t="shared" si="32"/>
        <v>260.5</v>
      </c>
      <c r="H142" s="52">
        <f t="shared" si="32"/>
        <v>195.5</v>
      </c>
      <c r="I142" s="61"/>
    </row>
    <row r="143" ht="184" customHeight="1" spans="1:9">
      <c r="A143" s="53" t="s">
        <v>660</v>
      </c>
      <c r="B143" s="54">
        <v>556</v>
      </c>
      <c r="C143" s="55" t="s">
        <v>1902</v>
      </c>
      <c r="D143" s="65"/>
      <c r="E143" s="65"/>
      <c r="F143" s="56">
        <v>113</v>
      </c>
      <c r="G143" s="56">
        <v>260.5</v>
      </c>
      <c r="H143" s="56">
        <v>182.5</v>
      </c>
      <c r="I143" s="58" t="s">
        <v>1903</v>
      </c>
    </row>
    <row r="144" ht="22" customHeight="1" spans="1:9">
      <c r="A144" s="53" t="s">
        <v>661</v>
      </c>
      <c r="B144" s="54"/>
      <c r="C144" s="55" t="s">
        <v>1904</v>
      </c>
      <c r="F144" s="56"/>
      <c r="G144" s="56"/>
      <c r="H144" s="56"/>
      <c r="I144" s="58"/>
    </row>
    <row r="145" ht="19" customHeight="1" spans="1:9">
      <c r="A145" s="53" t="s">
        <v>662</v>
      </c>
      <c r="B145" s="54"/>
      <c r="C145" s="55"/>
      <c r="F145" s="56"/>
      <c r="G145" s="56"/>
      <c r="H145" s="56"/>
      <c r="I145" s="58"/>
    </row>
    <row r="146" ht="24" customHeight="1" spans="1:9">
      <c r="A146" s="53" t="s">
        <v>663</v>
      </c>
      <c r="B146" s="54">
        <v>13</v>
      </c>
      <c r="C146" s="55"/>
      <c r="D146" s="65"/>
      <c r="E146" s="65"/>
      <c r="F146" s="66"/>
      <c r="G146" s="66"/>
      <c r="H146" s="56">
        <v>13</v>
      </c>
      <c r="I146" s="58" t="s">
        <v>1905</v>
      </c>
    </row>
    <row r="147" ht="24" hidden="1" customHeight="1" spans="1:9">
      <c r="A147" s="53" t="s">
        <v>664</v>
      </c>
      <c r="B147" s="54"/>
      <c r="C147" s="55"/>
      <c r="F147" s="56"/>
      <c r="G147" s="56"/>
      <c r="H147" s="56"/>
      <c r="I147" s="58"/>
    </row>
    <row r="148" ht="24" hidden="1" customHeight="1" spans="1:9">
      <c r="A148" s="53" t="s">
        <v>665</v>
      </c>
      <c r="B148" s="54"/>
      <c r="C148" s="55"/>
      <c r="F148" s="56"/>
      <c r="G148" s="56"/>
      <c r="H148" s="56"/>
      <c r="I148" s="58"/>
    </row>
    <row r="149" ht="24" hidden="1" customHeight="1" spans="1:9">
      <c r="A149" s="53" t="s">
        <v>666</v>
      </c>
      <c r="B149" s="54"/>
      <c r="C149" s="55" t="s">
        <v>1441</v>
      </c>
      <c r="F149" s="56"/>
      <c r="G149" s="56"/>
      <c r="H149" s="56"/>
      <c r="I149" s="58"/>
    </row>
    <row r="150" ht="24" customHeight="1" spans="1:9">
      <c r="A150" s="51" t="s">
        <v>667</v>
      </c>
      <c r="B150" s="52">
        <f>SUM(B151:B152)</f>
        <v>35</v>
      </c>
      <c r="C150" s="52">
        <f t="shared" ref="C150:H150" si="33">SUM(C151:C152)</f>
        <v>0</v>
      </c>
      <c r="D150" s="52">
        <f t="shared" si="33"/>
        <v>0</v>
      </c>
      <c r="E150" s="52">
        <f t="shared" si="33"/>
        <v>0</v>
      </c>
      <c r="F150" s="52">
        <f t="shared" si="33"/>
        <v>0</v>
      </c>
      <c r="G150" s="52">
        <f t="shared" si="33"/>
        <v>35</v>
      </c>
      <c r="H150" s="52">
        <f t="shared" si="33"/>
        <v>0</v>
      </c>
      <c r="I150" s="58"/>
    </row>
    <row r="151" ht="24" customHeight="1" spans="1:9">
      <c r="A151" s="53" t="s">
        <v>668</v>
      </c>
      <c r="B151" s="54">
        <v>35</v>
      </c>
      <c r="C151" s="55"/>
      <c r="F151" s="56"/>
      <c r="G151" s="56">
        <v>35</v>
      </c>
      <c r="H151" s="56"/>
      <c r="I151" s="58" t="s">
        <v>1906</v>
      </c>
    </row>
    <row r="152" ht="24" customHeight="1" spans="1:9">
      <c r="A152" s="53" t="s">
        <v>669</v>
      </c>
      <c r="B152" s="54"/>
      <c r="C152" s="55"/>
      <c r="F152" s="56"/>
      <c r="G152" s="56"/>
      <c r="H152" s="56"/>
      <c r="I152" s="58"/>
    </row>
    <row r="153" ht="24" hidden="1" customHeight="1" spans="1:9">
      <c r="A153" s="53" t="s">
        <v>670</v>
      </c>
      <c r="B153" s="54">
        <f>SUM(B154:B155)</f>
        <v>0</v>
      </c>
      <c r="C153" s="54">
        <f t="shared" ref="C153:H153" si="34">SUM(C154:C155)</f>
        <v>0</v>
      </c>
      <c r="D153" s="54">
        <f t="shared" si="34"/>
        <v>0</v>
      </c>
      <c r="E153" s="54">
        <f t="shared" si="34"/>
        <v>0</v>
      </c>
      <c r="F153" s="54">
        <f t="shared" si="34"/>
        <v>0</v>
      </c>
      <c r="G153" s="54">
        <f t="shared" si="34"/>
        <v>0</v>
      </c>
      <c r="H153" s="54">
        <f t="shared" si="34"/>
        <v>0</v>
      </c>
      <c r="I153" s="58"/>
    </row>
    <row r="154" ht="24" hidden="1" customHeight="1" spans="1:9">
      <c r="A154" s="53" t="s">
        <v>671</v>
      </c>
      <c r="B154" s="54"/>
      <c r="C154" s="55"/>
      <c r="F154" s="56"/>
      <c r="G154" s="56"/>
      <c r="H154" s="56"/>
      <c r="I154" s="58"/>
    </row>
    <row r="155" ht="24" hidden="1" customHeight="1" spans="1:9">
      <c r="A155" s="53" t="s">
        <v>672</v>
      </c>
      <c r="B155" s="54"/>
      <c r="C155" s="55"/>
      <c r="F155" s="56"/>
      <c r="G155" s="56"/>
      <c r="H155" s="56"/>
      <c r="I155" s="58"/>
    </row>
    <row r="156" ht="24" hidden="1" customHeight="1" spans="1:9">
      <c r="A156" s="53" t="s">
        <v>673</v>
      </c>
      <c r="B156" s="54">
        <f>SUM(B157:B158)</f>
        <v>0</v>
      </c>
      <c r="C156" s="54">
        <f t="shared" ref="C156:H156" si="35">SUM(C157:C158)</f>
        <v>0</v>
      </c>
      <c r="D156" s="54">
        <f t="shared" si="35"/>
        <v>0</v>
      </c>
      <c r="E156" s="54">
        <f t="shared" si="35"/>
        <v>0</v>
      </c>
      <c r="F156" s="54">
        <f t="shared" si="35"/>
        <v>0</v>
      </c>
      <c r="G156" s="54">
        <f t="shared" si="35"/>
        <v>0</v>
      </c>
      <c r="H156" s="54">
        <f t="shared" si="35"/>
        <v>0</v>
      </c>
      <c r="I156" s="58"/>
    </row>
    <row r="157" ht="24" hidden="1" customHeight="1" spans="1:9">
      <c r="A157" s="53" t="s">
        <v>674</v>
      </c>
      <c r="B157" s="54"/>
      <c r="C157" s="55"/>
      <c r="F157" s="56"/>
      <c r="G157" s="56"/>
      <c r="H157" s="56"/>
      <c r="I157" s="58"/>
    </row>
    <row r="158" ht="24" hidden="1" customHeight="1" spans="1:9">
      <c r="A158" s="53" t="s">
        <v>675</v>
      </c>
      <c r="B158" s="54"/>
      <c r="C158" s="55"/>
      <c r="F158" s="56"/>
      <c r="G158" s="56"/>
      <c r="H158" s="56"/>
      <c r="I158" s="58"/>
    </row>
    <row r="159" ht="24" hidden="1" customHeight="1" spans="1:9">
      <c r="A159" s="53" t="s">
        <v>676</v>
      </c>
      <c r="B159" s="54">
        <f>SUM(B160:B161)</f>
        <v>0</v>
      </c>
      <c r="C159" s="54">
        <f t="shared" ref="C159:H159" si="36">SUM(C160:C161)</f>
        <v>0</v>
      </c>
      <c r="D159" s="54">
        <f t="shared" si="36"/>
        <v>0</v>
      </c>
      <c r="E159" s="54">
        <f t="shared" si="36"/>
        <v>0</v>
      </c>
      <c r="F159" s="54">
        <f t="shared" si="36"/>
        <v>0</v>
      </c>
      <c r="G159" s="54">
        <f t="shared" si="36"/>
        <v>0</v>
      </c>
      <c r="H159" s="54">
        <f t="shared" si="36"/>
        <v>0</v>
      </c>
      <c r="I159" s="58"/>
    </row>
    <row r="160" ht="24" hidden="1" customHeight="1" spans="1:9">
      <c r="A160" s="53" t="s">
        <v>677</v>
      </c>
      <c r="B160" s="67"/>
      <c r="C160" s="55" t="s">
        <v>1907</v>
      </c>
      <c r="F160" s="56"/>
      <c r="G160" s="56"/>
      <c r="H160" s="56"/>
      <c r="I160" s="58"/>
    </row>
    <row r="161" ht="24" hidden="1" customHeight="1" spans="1:9">
      <c r="A161" s="53" t="s">
        <v>678</v>
      </c>
      <c r="B161" s="54"/>
      <c r="C161" s="55"/>
      <c r="F161" s="56"/>
      <c r="G161" s="56"/>
      <c r="H161" s="56"/>
      <c r="I161" s="58"/>
    </row>
    <row r="162" ht="24" hidden="1" customHeight="1" spans="1:9">
      <c r="A162" s="53" t="s">
        <v>679</v>
      </c>
      <c r="B162" s="54">
        <f>SUM(B163:B166)</f>
        <v>0</v>
      </c>
      <c r="C162" s="54">
        <f t="shared" ref="C162:H162" si="37">SUM(C163:C166)</f>
        <v>0</v>
      </c>
      <c r="D162" s="54">
        <f t="shared" si="37"/>
        <v>0</v>
      </c>
      <c r="E162" s="54">
        <f t="shared" si="37"/>
        <v>0</v>
      </c>
      <c r="F162" s="54">
        <f t="shared" si="37"/>
        <v>0</v>
      </c>
      <c r="G162" s="54">
        <f t="shared" si="37"/>
        <v>0</v>
      </c>
      <c r="H162" s="54">
        <f t="shared" si="37"/>
        <v>0</v>
      </c>
      <c r="I162" s="58"/>
    </row>
    <row r="163" ht="24" hidden="1" customHeight="1" spans="1:9">
      <c r="A163" s="53" t="s">
        <v>680</v>
      </c>
      <c r="B163" s="54"/>
      <c r="C163" s="55"/>
      <c r="F163" s="56"/>
      <c r="G163" s="56"/>
      <c r="H163" s="56"/>
      <c r="I163" s="58"/>
    </row>
    <row r="164" ht="24" hidden="1" customHeight="1" spans="1:9">
      <c r="A164" s="53" t="s">
        <v>681</v>
      </c>
      <c r="B164" s="54"/>
      <c r="C164" s="55" t="s">
        <v>1908</v>
      </c>
      <c r="F164" s="56"/>
      <c r="G164" s="56"/>
      <c r="H164" s="56"/>
      <c r="I164" s="58"/>
    </row>
    <row r="165" ht="24" hidden="1" customHeight="1" spans="1:9">
      <c r="A165" s="53" t="s">
        <v>682</v>
      </c>
      <c r="B165" s="54"/>
      <c r="C165" s="58"/>
      <c r="F165" s="56"/>
      <c r="G165" s="56"/>
      <c r="H165" s="56"/>
      <c r="I165" s="58"/>
    </row>
    <row r="166" ht="24" hidden="1" customHeight="1" spans="1:9">
      <c r="A166" s="53" t="s">
        <v>683</v>
      </c>
      <c r="B166" s="54"/>
      <c r="C166" s="58"/>
      <c r="F166" s="56"/>
      <c r="G166" s="56"/>
      <c r="H166" s="56"/>
      <c r="I166" s="58"/>
    </row>
    <row r="167" ht="24" hidden="1" customHeight="1" spans="1:9">
      <c r="A167" s="53" t="s">
        <v>684</v>
      </c>
      <c r="B167" s="54">
        <f>SUM(B168:B173)</f>
        <v>0</v>
      </c>
      <c r="C167" s="54">
        <f t="shared" ref="C167:H167" si="38">SUM(C168:C173)</f>
        <v>0</v>
      </c>
      <c r="D167" s="54">
        <f t="shared" si="38"/>
        <v>0</v>
      </c>
      <c r="E167" s="54">
        <f t="shared" si="38"/>
        <v>0</v>
      </c>
      <c r="F167" s="54">
        <f t="shared" si="38"/>
        <v>0</v>
      </c>
      <c r="G167" s="54">
        <f t="shared" si="38"/>
        <v>0</v>
      </c>
      <c r="H167" s="54">
        <f t="shared" si="38"/>
        <v>0</v>
      </c>
      <c r="I167" s="58"/>
    </row>
    <row r="168" ht="24" hidden="1" customHeight="1" spans="1:9">
      <c r="A168" s="53" t="s">
        <v>685</v>
      </c>
      <c r="B168" s="54"/>
      <c r="C168" s="58"/>
      <c r="F168" s="56"/>
      <c r="G168" s="56"/>
      <c r="H168" s="56"/>
      <c r="I168" s="58"/>
    </row>
    <row r="169" ht="24" hidden="1" customHeight="1" spans="1:9">
      <c r="A169" s="53" t="s">
        <v>686</v>
      </c>
      <c r="B169" s="54"/>
      <c r="C169" s="55" t="s">
        <v>1909</v>
      </c>
      <c r="F169" s="56"/>
      <c r="G169" s="56"/>
      <c r="H169" s="56"/>
      <c r="I169" s="58"/>
    </row>
    <row r="170" ht="24" hidden="1" customHeight="1" spans="1:9">
      <c r="A170" s="53" t="s">
        <v>687</v>
      </c>
      <c r="B170" s="54"/>
      <c r="C170" s="55"/>
      <c r="F170" s="56"/>
      <c r="G170" s="56"/>
      <c r="H170" s="56"/>
      <c r="I170" s="58"/>
    </row>
    <row r="171" ht="24" hidden="1" customHeight="1" spans="1:9">
      <c r="A171" s="53" t="s">
        <v>688</v>
      </c>
      <c r="B171" s="54"/>
      <c r="C171" s="55"/>
      <c r="F171" s="56"/>
      <c r="G171" s="56"/>
      <c r="H171" s="56"/>
      <c r="I171" s="58"/>
    </row>
    <row r="172" ht="24" hidden="1" customHeight="1" spans="1:9">
      <c r="A172" s="53" t="s">
        <v>689</v>
      </c>
      <c r="B172" s="54"/>
      <c r="C172" s="55" t="s">
        <v>1910</v>
      </c>
      <c r="F172" s="56"/>
      <c r="G172" s="56"/>
      <c r="H172" s="56"/>
      <c r="I172" s="58"/>
    </row>
    <row r="173" ht="24" hidden="1" customHeight="1" spans="1:9">
      <c r="A173" s="53" t="s">
        <v>690</v>
      </c>
      <c r="B173" s="54"/>
      <c r="C173" s="55" t="s">
        <v>1911</v>
      </c>
      <c r="F173" s="56"/>
      <c r="G173" s="56"/>
      <c r="H173" s="56"/>
      <c r="I173" s="58"/>
    </row>
    <row r="174" ht="24" hidden="1" customHeight="1" spans="1:9">
      <c r="A174" s="53" t="s">
        <v>691</v>
      </c>
      <c r="B174" s="54">
        <f>B175+B177+B179</f>
        <v>0</v>
      </c>
      <c r="C174" s="54">
        <f t="shared" ref="C174:H174" si="39">C175+C177+C179</f>
        <v>0</v>
      </c>
      <c r="D174" s="54">
        <f t="shared" si="39"/>
        <v>0</v>
      </c>
      <c r="E174" s="54">
        <f t="shared" si="39"/>
        <v>0</v>
      </c>
      <c r="F174" s="54">
        <f t="shared" si="39"/>
        <v>0</v>
      </c>
      <c r="G174" s="54">
        <f t="shared" si="39"/>
        <v>0</v>
      </c>
      <c r="H174" s="54">
        <f t="shared" si="39"/>
        <v>0</v>
      </c>
      <c r="I174" s="58"/>
    </row>
    <row r="175" ht="24" hidden="1" customHeight="1" spans="1:9">
      <c r="A175" s="53" t="s">
        <v>692</v>
      </c>
      <c r="B175" s="54">
        <f>SUM(B176)</f>
        <v>0</v>
      </c>
      <c r="C175" s="54">
        <f t="shared" ref="C175:H175" si="40">SUM(C176)</f>
        <v>0</v>
      </c>
      <c r="D175" s="54">
        <f t="shared" si="40"/>
        <v>0</v>
      </c>
      <c r="E175" s="54">
        <f t="shared" si="40"/>
        <v>0</v>
      </c>
      <c r="F175" s="54">
        <f t="shared" si="40"/>
        <v>0</v>
      </c>
      <c r="G175" s="54">
        <f t="shared" si="40"/>
        <v>0</v>
      </c>
      <c r="H175" s="54">
        <f t="shared" si="40"/>
        <v>0</v>
      </c>
      <c r="I175" s="58"/>
    </row>
    <row r="176" ht="24" hidden="1" customHeight="1" spans="1:9">
      <c r="A176" s="53" t="s">
        <v>453</v>
      </c>
      <c r="B176" s="54"/>
      <c r="C176" s="58"/>
      <c r="F176" s="56"/>
      <c r="G176" s="56"/>
      <c r="H176" s="56"/>
      <c r="I176" s="58"/>
    </row>
    <row r="177" ht="24" hidden="1" customHeight="1" spans="1:9">
      <c r="A177" s="53" t="s">
        <v>693</v>
      </c>
      <c r="B177" s="54">
        <f>SUM(B178)</f>
        <v>0</v>
      </c>
      <c r="C177" s="54">
        <f t="shared" ref="C177:H177" si="41">SUM(C178)</f>
        <v>0</v>
      </c>
      <c r="D177" s="54">
        <f t="shared" si="41"/>
        <v>0</v>
      </c>
      <c r="E177" s="54">
        <f t="shared" si="41"/>
        <v>0</v>
      </c>
      <c r="F177" s="54">
        <f t="shared" si="41"/>
        <v>0</v>
      </c>
      <c r="G177" s="54">
        <f t="shared" si="41"/>
        <v>0</v>
      </c>
      <c r="H177" s="54">
        <f t="shared" si="41"/>
        <v>0</v>
      </c>
      <c r="I177" s="58"/>
    </row>
    <row r="178" ht="24" hidden="1" customHeight="1" spans="1:9">
      <c r="A178" s="53" t="s">
        <v>694</v>
      </c>
      <c r="B178" s="54"/>
      <c r="C178" s="58"/>
      <c r="F178" s="56"/>
      <c r="G178" s="56"/>
      <c r="H178" s="56"/>
      <c r="I178" s="58"/>
    </row>
    <row r="179" ht="24" hidden="1" customHeight="1" spans="1:9">
      <c r="A179" s="53" t="s">
        <v>695</v>
      </c>
      <c r="B179" s="54">
        <f>SUM(B180:B181)</f>
        <v>0</v>
      </c>
      <c r="C179" s="54">
        <f t="shared" ref="C179:H179" si="42">SUM(C180:C181)</f>
        <v>0</v>
      </c>
      <c r="D179" s="54">
        <f t="shared" si="42"/>
        <v>0</v>
      </c>
      <c r="E179" s="54">
        <f t="shared" si="42"/>
        <v>0</v>
      </c>
      <c r="F179" s="54">
        <f t="shared" si="42"/>
        <v>0</v>
      </c>
      <c r="G179" s="54">
        <f t="shared" si="42"/>
        <v>0</v>
      </c>
      <c r="H179" s="54">
        <f t="shared" si="42"/>
        <v>0</v>
      </c>
      <c r="I179" s="58"/>
    </row>
    <row r="180" ht="24" hidden="1" customHeight="1" spans="1:9">
      <c r="A180" s="53" t="s">
        <v>696</v>
      </c>
      <c r="B180" s="54"/>
      <c r="C180" s="58"/>
      <c r="F180" s="56"/>
      <c r="G180" s="56"/>
      <c r="H180" s="56"/>
      <c r="I180" s="58"/>
    </row>
    <row r="181" ht="24" hidden="1" customHeight="1" spans="1:9">
      <c r="A181" s="53" t="s">
        <v>697</v>
      </c>
      <c r="B181" s="54"/>
      <c r="C181" s="58"/>
      <c r="F181" s="56"/>
      <c r="G181" s="56"/>
      <c r="H181" s="56"/>
      <c r="I181" s="58"/>
    </row>
    <row r="182" s="37" customFormat="1" ht="15" customHeight="1" spans="1:9">
      <c r="A182" s="51" t="s">
        <v>700</v>
      </c>
      <c r="B182" s="52">
        <f>B183+B189+B194+B200</f>
        <v>10</v>
      </c>
      <c r="C182" s="52">
        <f t="shared" ref="C182:H182" si="43">C183+C189+C194+C200</f>
        <v>0</v>
      </c>
      <c r="D182" s="52">
        <f t="shared" si="43"/>
        <v>0</v>
      </c>
      <c r="E182" s="52">
        <f t="shared" si="43"/>
        <v>0</v>
      </c>
      <c r="F182" s="52">
        <f t="shared" si="43"/>
        <v>0</v>
      </c>
      <c r="G182" s="52">
        <f t="shared" si="43"/>
        <v>10</v>
      </c>
      <c r="H182" s="52">
        <f t="shared" si="43"/>
        <v>0</v>
      </c>
      <c r="I182" s="61"/>
    </row>
    <row r="183" s="37" customFormat="1" ht="15" hidden="1" customHeight="1" spans="1:9">
      <c r="A183" s="51" t="s">
        <v>701</v>
      </c>
      <c r="B183" s="52">
        <f>SUM(B184:B188)</f>
        <v>0</v>
      </c>
      <c r="C183" s="52">
        <f t="shared" ref="C183:H183" si="44">SUM(C184:C188)</f>
        <v>0</v>
      </c>
      <c r="D183" s="52">
        <f t="shared" si="44"/>
        <v>0</v>
      </c>
      <c r="E183" s="52">
        <f t="shared" si="44"/>
        <v>0</v>
      </c>
      <c r="F183" s="52">
        <f t="shared" si="44"/>
        <v>0</v>
      </c>
      <c r="G183" s="52">
        <f t="shared" si="44"/>
        <v>0</v>
      </c>
      <c r="H183" s="52">
        <f t="shared" si="44"/>
        <v>0</v>
      </c>
      <c r="I183" s="61"/>
    </row>
    <row r="184" s="37" customFormat="1" ht="15" hidden="1" customHeight="1" spans="1:9">
      <c r="A184" s="51" t="s">
        <v>453</v>
      </c>
      <c r="B184" s="52"/>
      <c r="C184" s="61"/>
      <c r="D184" s="63"/>
      <c r="E184" s="63"/>
      <c r="F184" s="64"/>
      <c r="G184" s="64"/>
      <c r="H184" s="64"/>
      <c r="I184" s="61"/>
    </row>
    <row r="185" s="37" customFormat="1" ht="15" hidden="1" customHeight="1" spans="1:9">
      <c r="A185" s="51" t="s">
        <v>702</v>
      </c>
      <c r="B185" s="52"/>
      <c r="C185" s="61"/>
      <c r="D185" s="63"/>
      <c r="E185" s="63"/>
      <c r="F185" s="64"/>
      <c r="G185" s="64"/>
      <c r="H185" s="64"/>
      <c r="I185" s="61"/>
    </row>
    <row r="186" s="37" customFormat="1" ht="15" hidden="1" customHeight="1" spans="1:9">
      <c r="A186" s="51" t="s">
        <v>703</v>
      </c>
      <c r="B186" s="52"/>
      <c r="C186" s="61"/>
      <c r="D186" s="63"/>
      <c r="E186" s="63"/>
      <c r="F186" s="64"/>
      <c r="G186" s="64"/>
      <c r="H186" s="64"/>
      <c r="I186" s="61"/>
    </row>
    <row r="187" s="37" customFormat="1" ht="15" hidden="1" customHeight="1" spans="1:9">
      <c r="A187" s="51" t="s">
        <v>705</v>
      </c>
      <c r="B187" s="52"/>
      <c r="C187" s="61"/>
      <c r="D187" s="63"/>
      <c r="E187" s="63"/>
      <c r="F187" s="64"/>
      <c r="G187" s="64"/>
      <c r="H187" s="64"/>
      <c r="I187" s="61"/>
    </row>
    <row r="188" s="37" customFormat="1" ht="15" hidden="1" customHeight="1" spans="1:9">
      <c r="A188" s="51" t="s">
        <v>708</v>
      </c>
      <c r="B188" s="52"/>
      <c r="C188" s="61"/>
      <c r="D188" s="63"/>
      <c r="E188" s="63"/>
      <c r="F188" s="64"/>
      <c r="G188" s="64"/>
      <c r="H188" s="64"/>
      <c r="I188" s="61"/>
    </row>
    <row r="189" s="37" customFormat="1" ht="15" hidden="1" customHeight="1" spans="1:9">
      <c r="A189" s="51" t="s">
        <v>709</v>
      </c>
      <c r="B189" s="52">
        <f>SUM(B190:B193)</f>
        <v>0</v>
      </c>
      <c r="C189" s="52">
        <f t="shared" ref="C189:H189" si="45">SUM(C190:C193)</f>
        <v>0</v>
      </c>
      <c r="D189" s="52">
        <f t="shared" si="45"/>
        <v>0</v>
      </c>
      <c r="E189" s="52">
        <f t="shared" si="45"/>
        <v>0</v>
      </c>
      <c r="F189" s="52">
        <f t="shared" si="45"/>
        <v>0</v>
      </c>
      <c r="G189" s="52">
        <f t="shared" si="45"/>
        <v>0</v>
      </c>
      <c r="H189" s="52">
        <f t="shared" si="45"/>
        <v>0</v>
      </c>
      <c r="I189" s="61"/>
    </row>
    <row r="190" s="37" customFormat="1" ht="15" hidden="1" customHeight="1" spans="1:9">
      <c r="A190" s="51" t="s">
        <v>453</v>
      </c>
      <c r="B190" s="52"/>
      <c r="C190" s="61"/>
      <c r="D190" s="63"/>
      <c r="E190" s="63"/>
      <c r="F190" s="64"/>
      <c r="G190" s="64"/>
      <c r="H190" s="64"/>
      <c r="I190" s="61"/>
    </row>
    <row r="191" s="37" customFormat="1" ht="15" hidden="1" customHeight="1" spans="1:9">
      <c r="A191" s="51" t="s">
        <v>710</v>
      </c>
      <c r="B191" s="52"/>
      <c r="C191" s="61"/>
      <c r="D191" s="63"/>
      <c r="E191" s="63"/>
      <c r="F191" s="64"/>
      <c r="G191" s="64"/>
      <c r="H191" s="64"/>
      <c r="I191" s="61"/>
    </row>
    <row r="192" s="37" customFormat="1" ht="15" hidden="1" customHeight="1" spans="1:9">
      <c r="A192" s="51" t="s">
        <v>712</v>
      </c>
      <c r="B192" s="52"/>
      <c r="C192" s="61"/>
      <c r="D192" s="63"/>
      <c r="E192" s="63"/>
      <c r="F192" s="64"/>
      <c r="G192" s="64"/>
      <c r="H192" s="64"/>
      <c r="I192" s="61"/>
    </row>
    <row r="193" s="37" customFormat="1" ht="15" hidden="1" customHeight="1" spans="1:9">
      <c r="A193" s="51" t="s">
        <v>713</v>
      </c>
      <c r="B193" s="52"/>
      <c r="C193" s="61"/>
      <c r="D193" s="63"/>
      <c r="E193" s="63"/>
      <c r="F193" s="64"/>
      <c r="G193" s="64"/>
      <c r="H193" s="64"/>
      <c r="I193" s="61"/>
    </row>
    <row r="194" s="37" customFormat="1" ht="15" hidden="1" customHeight="1" spans="1:9">
      <c r="A194" s="51" t="s">
        <v>714</v>
      </c>
      <c r="B194" s="52">
        <f>SUM(B195:B199)</f>
        <v>0</v>
      </c>
      <c r="C194" s="52">
        <f t="shared" ref="C194:H194" si="46">SUM(C195:C199)</f>
        <v>0</v>
      </c>
      <c r="D194" s="52">
        <f t="shared" si="46"/>
        <v>0</v>
      </c>
      <c r="E194" s="52">
        <f t="shared" si="46"/>
        <v>0</v>
      </c>
      <c r="F194" s="52">
        <f t="shared" si="46"/>
        <v>0</v>
      </c>
      <c r="G194" s="52">
        <f t="shared" si="46"/>
        <v>0</v>
      </c>
      <c r="H194" s="52">
        <f t="shared" si="46"/>
        <v>0</v>
      </c>
      <c r="I194" s="61"/>
    </row>
    <row r="195" s="37" customFormat="1" ht="15" hidden="1" customHeight="1" spans="1:9">
      <c r="A195" s="51" t="s">
        <v>453</v>
      </c>
      <c r="B195" s="52"/>
      <c r="C195" s="61"/>
      <c r="D195" s="63"/>
      <c r="E195" s="63"/>
      <c r="F195" s="64"/>
      <c r="G195" s="64"/>
      <c r="H195" s="64"/>
      <c r="I195" s="61"/>
    </row>
    <row r="196" s="37" customFormat="1" ht="15" hidden="1" customHeight="1" spans="1:9">
      <c r="A196" s="51" t="s">
        <v>715</v>
      </c>
      <c r="B196" s="52"/>
      <c r="C196" s="62" t="s">
        <v>1469</v>
      </c>
      <c r="D196" s="63"/>
      <c r="E196" s="63"/>
      <c r="F196" s="64"/>
      <c r="G196" s="64"/>
      <c r="H196" s="64"/>
      <c r="I196" s="61"/>
    </row>
    <row r="197" s="37" customFormat="1" ht="15" hidden="1" customHeight="1" spans="1:9">
      <c r="A197" s="51" t="s">
        <v>716</v>
      </c>
      <c r="B197" s="52"/>
      <c r="C197" s="62"/>
      <c r="D197" s="63"/>
      <c r="E197" s="63"/>
      <c r="F197" s="64"/>
      <c r="G197" s="64"/>
      <c r="H197" s="64"/>
      <c r="I197" s="61"/>
    </row>
    <row r="198" s="37" customFormat="1" ht="15" hidden="1" customHeight="1" spans="1:9">
      <c r="A198" s="51" t="s">
        <v>717</v>
      </c>
      <c r="B198" s="52"/>
      <c r="C198" s="62"/>
      <c r="D198" s="63"/>
      <c r="E198" s="63"/>
      <c r="F198" s="64"/>
      <c r="G198" s="64"/>
      <c r="H198" s="64"/>
      <c r="I198" s="61"/>
    </row>
    <row r="199" s="37" customFormat="1" ht="15" hidden="1" customHeight="1" spans="1:9">
      <c r="A199" s="51" t="s">
        <v>718</v>
      </c>
      <c r="B199" s="52"/>
      <c r="C199" s="62"/>
      <c r="D199" s="63"/>
      <c r="E199" s="63"/>
      <c r="F199" s="64"/>
      <c r="G199" s="64"/>
      <c r="H199" s="64"/>
      <c r="I199" s="61"/>
    </row>
    <row r="200" s="37" customFormat="1" ht="15" customHeight="1" spans="1:9">
      <c r="A200" s="51" t="s">
        <v>1912</v>
      </c>
      <c r="B200" s="52">
        <f>SUM(B201:B204)</f>
        <v>10</v>
      </c>
      <c r="C200" s="52">
        <f t="shared" ref="C200:H200" si="47">SUM(C201:C204)</f>
        <v>0</v>
      </c>
      <c r="D200" s="52">
        <f t="shared" si="47"/>
        <v>0</v>
      </c>
      <c r="E200" s="52">
        <f t="shared" si="47"/>
        <v>0</v>
      </c>
      <c r="F200" s="52">
        <f t="shared" si="47"/>
        <v>0</v>
      </c>
      <c r="G200" s="52">
        <f t="shared" si="47"/>
        <v>10</v>
      </c>
      <c r="H200" s="52">
        <f t="shared" si="47"/>
        <v>0</v>
      </c>
      <c r="I200" s="61"/>
    </row>
    <row r="201" ht="15" customHeight="1" spans="1:9">
      <c r="A201" s="53" t="s">
        <v>453</v>
      </c>
      <c r="B201" s="54"/>
      <c r="C201" s="55"/>
      <c r="F201" s="56"/>
      <c r="G201" s="56"/>
      <c r="H201" s="56"/>
      <c r="I201" s="58"/>
    </row>
    <row r="202" ht="15" customHeight="1" spans="1:9">
      <c r="A202" s="53" t="s">
        <v>720</v>
      </c>
      <c r="B202" s="54"/>
      <c r="C202" s="55" t="s">
        <v>1913</v>
      </c>
      <c r="F202" s="56"/>
      <c r="G202" s="56"/>
      <c r="H202" s="56"/>
      <c r="I202" s="58"/>
    </row>
    <row r="203" ht="15" customHeight="1" spans="1:9">
      <c r="A203" s="53" t="s">
        <v>721</v>
      </c>
      <c r="B203" s="54">
        <v>10</v>
      </c>
      <c r="C203" s="55"/>
      <c r="F203" s="56"/>
      <c r="G203" s="56">
        <v>10</v>
      </c>
      <c r="H203" s="56"/>
      <c r="I203" s="58" t="s">
        <v>1914</v>
      </c>
    </row>
    <row r="204" ht="14" customHeight="1" spans="1:9">
      <c r="A204" s="53" t="s">
        <v>1478</v>
      </c>
      <c r="B204" s="54"/>
      <c r="C204" s="55" t="s">
        <v>1915</v>
      </c>
      <c r="F204" s="56"/>
      <c r="G204" s="56"/>
      <c r="H204" s="56"/>
      <c r="I204" s="58"/>
    </row>
    <row r="205" s="37" customFormat="1" ht="15" customHeight="1" spans="1:9">
      <c r="A205" s="51" t="s">
        <v>729</v>
      </c>
      <c r="B205" s="52">
        <f>B206+B217+B224+B231+B236+B246+B254+B259+B266+B271+B274+B277+B280+B283+B286</f>
        <v>55</v>
      </c>
      <c r="C205" s="52">
        <f t="shared" ref="C205:H205" si="48">C206+C217+C224+C231+C236+C246+C254+C259+C266+C271+C274+C277+C280+C283+C286</f>
        <v>0</v>
      </c>
      <c r="D205" s="52">
        <f t="shared" si="48"/>
        <v>0</v>
      </c>
      <c r="E205" s="52">
        <f t="shared" si="48"/>
        <v>0</v>
      </c>
      <c r="F205" s="52">
        <f t="shared" si="48"/>
        <v>35</v>
      </c>
      <c r="G205" s="52">
        <f t="shared" si="48"/>
        <v>20</v>
      </c>
      <c r="H205" s="52">
        <f t="shared" si="48"/>
        <v>0</v>
      </c>
      <c r="I205" s="61"/>
    </row>
    <row r="206" s="37" customFormat="1" ht="15" customHeight="1" spans="1:9">
      <c r="A206" s="51" t="s">
        <v>730</v>
      </c>
      <c r="B206" s="52">
        <f>SUM(B207:B216)</f>
        <v>55</v>
      </c>
      <c r="C206" s="52">
        <f t="shared" ref="C206:H206" si="49">SUM(C207:C216)</f>
        <v>0</v>
      </c>
      <c r="D206" s="52">
        <f t="shared" si="49"/>
        <v>0</v>
      </c>
      <c r="E206" s="52">
        <f t="shared" si="49"/>
        <v>0</v>
      </c>
      <c r="F206" s="52">
        <f t="shared" si="49"/>
        <v>35</v>
      </c>
      <c r="G206" s="52">
        <f t="shared" si="49"/>
        <v>20</v>
      </c>
      <c r="H206" s="52">
        <f t="shared" si="49"/>
        <v>0</v>
      </c>
      <c r="I206" s="61"/>
    </row>
    <row r="207" ht="19" customHeight="1" spans="1:9">
      <c r="A207" s="53" t="s">
        <v>453</v>
      </c>
      <c r="B207" s="54"/>
      <c r="C207" s="58"/>
      <c r="F207" s="56"/>
      <c r="G207" s="56"/>
      <c r="H207" s="56"/>
      <c r="I207" s="58"/>
    </row>
    <row r="208" ht="15" customHeight="1" spans="1:9">
      <c r="A208" s="53" t="s">
        <v>731</v>
      </c>
      <c r="B208" s="54">
        <v>35</v>
      </c>
      <c r="C208" s="58" t="s">
        <v>1916</v>
      </c>
      <c r="F208" s="56">
        <v>35</v>
      </c>
      <c r="G208" s="56"/>
      <c r="H208" s="56"/>
      <c r="I208" s="58" t="s">
        <v>1917</v>
      </c>
    </row>
    <row r="209" ht="15" hidden="1" customHeight="1" spans="1:9">
      <c r="A209" s="53" t="s">
        <v>732</v>
      </c>
      <c r="B209" s="54"/>
      <c r="C209" s="58" t="s">
        <v>1485</v>
      </c>
      <c r="F209" s="56"/>
      <c r="G209" s="56"/>
      <c r="H209" s="56"/>
      <c r="I209" s="58"/>
    </row>
    <row r="210" ht="15" hidden="1" customHeight="1" spans="1:9">
      <c r="A210" s="53" t="s">
        <v>733</v>
      </c>
      <c r="B210" s="54"/>
      <c r="C210" s="58" t="s">
        <v>1918</v>
      </c>
      <c r="F210" s="56"/>
      <c r="G210" s="56"/>
      <c r="H210" s="56"/>
      <c r="I210" s="58"/>
    </row>
    <row r="211" ht="24" hidden="1" customHeight="1" spans="1:9">
      <c r="A211" s="53" t="s">
        <v>504</v>
      </c>
      <c r="B211" s="54"/>
      <c r="C211" s="58"/>
      <c r="F211" s="56"/>
      <c r="G211" s="56"/>
      <c r="H211" s="56"/>
      <c r="I211" s="58"/>
    </row>
    <row r="212" ht="37.5" customHeight="1" spans="1:9">
      <c r="A212" s="53" t="s">
        <v>734</v>
      </c>
      <c r="B212" s="54">
        <v>20</v>
      </c>
      <c r="C212" s="58" t="s">
        <v>1919</v>
      </c>
      <c r="F212" s="56"/>
      <c r="G212" s="56">
        <v>20</v>
      </c>
      <c r="H212" s="56"/>
      <c r="I212" s="58" t="s">
        <v>1920</v>
      </c>
    </row>
    <row r="213" ht="15" customHeight="1" spans="1:9">
      <c r="A213" s="53" t="s">
        <v>735</v>
      </c>
      <c r="B213" s="54"/>
      <c r="C213" s="58"/>
      <c r="F213" s="56"/>
      <c r="G213" s="56"/>
      <c r="H213" s="56"/>
      <c r="I213" s="58"/>
    </row>
    <row r="214" ht="15" customHeight="1" spans="1:9">
      <c r="A214" s="53" t="s">
        <v>736</v>
      </c>
      <c r="B214" s="54"/>
      <c r="C214" s="58" t="s">
        <v>1496</v>
      </c>
      <c r="F214" s="56"/>
      <c r="G214" s="56"/>
      <c r="H214" s="56"/>
      <c r="I214" s="58"/>
    </row>
    <row r="215" ht="15" hidden="1" customHeight="1" spans="1:9">
      <c r="A215" s="53" t="s">
        <v>737</v>
      </c>
      <c r="B215" s="54"/>
      <c r="C215" s="55"/>
      <c r="F215" s="56"/>
      <c r="G215" s="56"/>
      <c r="H215" s="56"/>
      <c r="I215" s="58"/>
    </row>
    <row r="216" ht="15" hidden="1" customHeight="1" spans="1:9">
      <c r="A216" s="53" t="s">
        <v>738</v>
      </c>
      <c r="B216" s="54"/>
      <c r="C216" s="55"/>
      <c r="F216" s="56"/>
      <c r="G216" s="56"/>
      <c r="H216" s="56"/>
      <c r="I216" s="58"/>
    </row>
    <row r="217" ht="15" hidden="1" customHeight="1" spans="1:9">
      <c r="A217" s="53" t="s">
        <v>739</v>
      </c>
      <c r="B217" s="54">
        <f>SUM(B218:B223)</f>
        <v>0</v>
      </c>
      <c r="C217" s="54">
        <f t="shared" ref="C217:H217" si="50">SUM(C218:C223)</f>
        <v>0</v>
      </c>
      <c r="D217" s="54">
        <f t="shared" si="50"/>
        <v>0</v>
      </c>
      <c r="E217" s="54">
        <f t="shared" si="50"/>
        <v>0</v>
      </c>
      <c r="F217" s="54">
        <f t="shared" si="50"/>
        <v>0</v>
      </c>
      <c r="G217" s="54">
        <f t="shared" si="50"/>
        <v>0</v>
      </c>
      <c r="H217" s="54">
        <f t="shared" si="50"/>
        <v>0</v>
      </c>
      <c r="I217" s="58"/>
    </row>
    <row r="218" ht="15" hidden="1" customHeight="1" spans="1:9">
      <c r="A218" s="53" t="s">
        <v>453</v>
      </c>
      <c r="B218" s="54"/>
      <c r="C218" s="55" t="s">
        <v>1921</v>
      </c>
      <c r="F218" s="56"/>
      <c r="G218" s="56"/>
      <c r="H218" s="56"/>
      <c r="I218" s="58"/>
    </row>
    <row r="219" ht="15" hidden="1" customHeight="1" spans="1:9">
      <c r="A219" s="53" t="s">
        <v>740</v>
      </c>
      <c r="B219" s="54"/>
      <c r="C219" s="55" t="s">
        <v>1502</v>
      </c>
      <c r="F219" s="56"/>
      <c r="G219" s="56"/>
      <c r="H219" s="56"/>
      <c r="I219" s="58"/>
    </row>
    <row r="220" ht="15" hidden="1" customHeight="1" spans="1:9">
      <c r="A220" s="53" t="s">
        <v>741</v>
      </c>
      <c r="B220" s="54"/>
      <c r="C220" s="55"/>
      <c r="F220" s="56"/>
      <c r="G220" s="56"/>
      <c r="H220" s="56"/>
      <c r="I220" s="58"/>
    </row>
    <row r="221" ht="15" hidden="1" customHeight="1" spans="1:9">
      <c r="A221" s="53" t="s">
        <v>742</v>
      </c>
      <c r="B221" s="54"/>
      <c r="C221" s="55"/>
      <c r="F221" s="56"/>
      <c r="G221" s="56"/>
      <c r="H221" s="56"/>
      <c r="I221" s="58"/>
    </row>
    <row r="222" ht="15" hidden="1" customHeight="1" spans="1:9">
      <c r="A222" s="53" t="s">
        <v>743</v>
      </c>
      <c r="B222" s="54"/>
      <c r="C222" s="55"/>
      <c r="F222" s="56"/>
      <c r="G222" s="56"/>
      <c r="H222" s="56"/>
      <c r="I222" s="58"/>
    </row>
    <row r="223" ht="15" hidden="1" customHeight="1" spans="1:9">
      <c r="A223" s="53" t="s">
        <v>744</v>
      </c>
      <c r="B223" s="54"/>
      <c r="C223" s="55" t="s">
        <v>1922</v>
      </c>
      <c r="F223" s="56"/>
      <c r="G223" s="56"/>
      <c r="H223" s="56"/>
      <c r="I223" s="58"/>
    </row>
    <row r="224" ht="15" hidden="1" customHeight="1" spans="1:9">
      <c r="A224" s="53" t="s">
        <v>1923</v>
      </c>
      <c r="B224" s="54">
        <f>SUM(B225:B230)</f>
        <v>0</v>
      </c>
      <c r="C224" s="54">
        <f t="shared" ref="C224:H224" si="51">SUM(C225:C230)</f>
        <v>0</v>
      </c>
      <c r="D224" s="54">
        <f t="shared" si="51"/>
        <v>0</v>
      </c>
      <c r="E224" s="54">
        <f t="shared" si="51"/>
        <v>0</v>
      </c>
      <c r="F224" s="54">
        <f t="shared" si="51"/>
        <v>0</v>
      </c>
      <c r="G224" s="54">
        <f t="shared" si="51"/>
        <v>0</v>
      </c>
      <c r="H224" s="54">
        <f t="shared" si="51"/>
        <v>0</v>
      </c>
      <c r="I224" s="58"/>
    </row>
    <row r="225" ht="15" hidden="1" customHeight="1" spans="1:9">
      <c r="A225" s="53" t="s">
        <v>1924</v>
      </c>
      <c r="B225" s="54"/>
      <c r="C225" s="55"/>
      <c r="F225" s="56"/>
      <c r="G225" s="56"/>
      <c r="H225" s="56"/>
      <c r="I225" s="58"/>
    </row>
    <row r="226" ht="15" hidden="1" customHeight="1" spans="1:9">
      <c r="A226" s="53" t="s">
        <v>1925</v>
      </c>
      <c r="B226" s="54"/>
      <c r="C226" s="55"/>
      <c r="F226" s="56"/>
      <c r="G226" s="56"/>
      <c r="H226" s="56"/>
      <c r="I226" s="58"/>
    </row>
    <row r="227" ht="15" hidden="1" customHeight="1" spans="1:9">
      <c r="A227" s="53" t="s">
        <v>809</v>
      </c>
      <c r="B227" s="54"/>
      <c r="C227" s="55"/>
      <c r="F227" s="56"/>
      <c r="G227" s="56"/>
      <c r="H227" s="56"/>
      <c r="I227" s="58"/>
    </row>
    <row r="228" ht="15" hidden="1" customHeight="1" spans="1:9">
      <c r="A228" s="53" t="s">
        <v>810</v>
      </c>
      <c r="B228" s="54"/>
      <c r="C228" s="55"/>
      <c r="F228" s="56"/>
      <c r="G228" s="56"/>
      <c r="H228" s="56"/>
      <c r="I228" s="58"/>
    </row>
    <row r="229" ht="15" hidden="1" customHeight="1" spans="1:9">
      <c r="A229" s="53" t="s">
        <v>805</v>
      </c>
      <c r="B229" s="54"/>
      <c r="C229" s="55" t="s">
        <v>1926</v>
      </c>
      <c r="F229" s="56"/>
      <c r="G229" s="56"/>
      <c r="H229" s="56"/>
      <c r="I229" s="58"/>
    </row>
    <row r="230" ht="15" hidden="1" customHeight="1" spans="1:9">
      <c r="A230" s="53" t="s">
        <v>811</v>
      </c>
      <c r="B230" s="54"/>
      <c r="C230" s="55"/>
      <c r="F230" s="56"/>
      <c r="G230" s="56"/>
      <c r="H230" s="56"/>
      <c r="I230" s="58"/>
    </row>
    <row r="231" ht="15" hidden="1" customHeight="1" spans="1:9">
      <c r="A231" s="53" t="s">
        <v>745</v>
      </c>
      <c r="B231" s="54">
        <f>SUM(B232:B235)</f>
        <v>0</v>
      </c>
      <c r="C231" s="54">
        <f t="shared" ref="C231:H231" si="52">SUM(C232:C235)</f>
        <v>0</v>
      </c>
      <c r="D231" s="54">
        <f t="shared" si="52"/>
        <v>0</v>
      </c>
      <c r="E231" s="54">
        <f t="shared" si="52"/>
        <v>0</v>
      </c>
      <c r="F231" s="54">
        <f t="shared" si="52"/>
        <v>0</v>
      </c>
      <c r="G231" s="54">
        <f t="shared" si="52"/>
        <v>0</v>
      </c>
      <c r="H231" s="54">
        <f t="shared" si="52"/>
        <v>0</v>
      </c>
      <c r="I231" s="58"/>
    </row>
    <row r="232" ht="15" hidden="1" customHeight="1" spans="1:9">
      <c r="A232" s="53" t="s">
        <v>746</v>
      </c>
      <c r="B232" s="54"/>
      <c r="C232" s="55"/>
      <c r="F232" s="56"/>
      <c r="G232" s="56"/>
      <c r="H232" s="56"/>
      <c r="I232" s="58"/>
    </row>
    <row r="233" ht="15" hidden="1" customHeight="1" spans="1:9">
      <c r="A233" s="53" t="s">
        <v>747</v>
      </c>
      <c r="B233" s="54"/>
      <c r="C233" s="55" t="s">
        <v>1927</v>
      </c>
      <c r="F233" s="56"/>
      <c r="G233" s="56"/>
      <c r="H233" s="56"/>
      <c r="I233" s="58"/>
    </row>
    <row r="234" ht="15" hidden="1" customHeight="1" spans="1:9">
      <c r="A234" s="53" t="s">
        <v>748</v>
      </c>
      <c r="B234" s="54"/>
      <c r="C234" s="55"/>
      <c r="F234" s="56"/>
      <c r="G234" s="56"/>
      <c r="H234" s="56"/>
      <c r="I234" s="58"/>
    </row>
    <row r="235" ht="15" hidden="1" customHeight="1" spans="1:9">
      <c r="A235" s="53" t="s">
        <v>749</v>
      </c>
      <c r="B235" s="54"/>
      <c r="C235" s="55"/>
      <c r="F235" s="56"/>
      <c r="G235" s="56"/>
      <c r="H235" s="56"/>
      <c r="I235" s="58"/>
    </row>
    <row r="236" ht="15" hidden="1" customHeight="1" spans="1:9">
      <c r="A236" s="53" t="s">
        <v>750</v>
      </c>
      <c r="B236" s="54">
        <f>SUM(B237:B245)</f>
        <v>0</v>
      </c>
      <c r="C236" s="54">
        <f t="shared" ref="C236:H236" si="53">SUM(C237:C245)</f>
        <v>0</v>
      </c>
      <c r="D236" s="54">
        <f t="shared" si="53"/>
        <v>0</v>
      </c>
      <c r="E236" s="54">
        <f t="shared" si="53"/>
        <v>0</v>
      </c>
      <c r="F236" s="54">
        <f t="shared" si="53"/>
        <v>0</v>
      </c>
      <c r="G236" s="54">
        <f t="shared" si="53"/>
        <v>0</v>
      </c>
      <c r="H236" s="54">
        <f t="shared" si="53"/>
        <v>0</v>
      </c>
      <c r="I236" s="58"/>
    </row>
    <row r="237" ht="15" hidden="1" customHeight="1" spans="1:9">
      <c r="A237" s="53" t="s">
        <v>1928</v>
      </c>
      <c r="B237" s="54"/>
      <c r="C237" s="55"/>
      <c r="F237" s="56"/>
      <c r="G237" s="56"/>
      <c r="H237" s="56"/>
      <c r="I237" s="58"/>
    </row>
    <row r="238" ht="15" hidden="1" customHeight="1" spans="1:9">
      <c r="A238" s="53" t="s">
        <v>752</v>
      </c>
      <c r="B238" s="54"/>
      <c r="C238" s="55"/>
      <c r="F238" s="56"/>
      <c r="G238" s="56"/>
      <c r="H238" s="56"/>
      <c r="I238" s="58"/>
    </row>
    <row r="239" ht="15" hidden="1" customHeight="1" spans="1:9">
      <c r="A239" s="53" t="s">
        <v>1929</v>
      </c>
      <c r="B239" s="54"/>
      <c r="C239" s="55"/>
      <c r="F239" s="56"/>
      <c r="G239" s="56"/>
      <c r="H239" s="56"/>
      <c r="I239" s="58"/>
    </row>
    <row r="240" ht="15" hidden="1" customHeight="1" spans="1:9">
      <c r="A240" s="53" t="s">
        <v>886</v>
      </c>
      <c r="B240" s="54"/>
      <c r="C240" s="55"/>
      <c r="F240" s="56"/>
      <c r="G240" s="56"/>
      <c r="H240" s="56"/>
      <c r="I240" s="58"/>
    </row>
    <row r="241" ht="15" hidden="1" customHeight="1" spans="1:9">
      <c r="A241" s="53" t="s">
        <v>754</v>
      </c>
      <c r="B241" s="54"/>
      <c r="C241" s="55" t="s">
        <v>1930</v>
      </c>
      <c r="F241" s="56"/>
      <c r="G241" s="56"/>
      <c r="H241" s="56"/>
      <c r="I241" s="58"/>
    </row>
    <row r="242" ht="15" hidden="1" customHeight="1" spans="1:9">
      <c r="A242" s="53" t="s">
        <v>1931</v>
      </c>
      <c r="B242" s="54"/>
      <c r="C242" s="55"/>
      <c r="F242" s="56"/>
      <c r="G242" s="56"/>
      <c r="H242" s="56"/>
      <c r="I242" s="58"/>
    </row>
    <row r="243" ht="15" hidden="1" customHeight="1" spans="1:9">
      <c r="A243" s="53" t="s">
        <v>1932</v>
      </c>
      <c r="B243" s="54"/>
      <c r="C243" s="55"/>
      <c r="F243" s="56"/>
      <c r="G243" s="56"/>
      <c r="H243" s="56"/>
      <c r="I243" s="58"/>
    </row>
    <row r="244" ht="15" hidden="1" customHeight="1" spans="1:9">
      <c r="A244" s="53" t="s">
        <v>755</v>
      </c>
      <c r="B244" s="54"/>
      <c r="C244" s="55"/>
      <c r="F244" s="56"/>
      <c r="G244" s="56"/>
      <c r="H244" s="56"/>
      <c r="I244" s="58"/>
    </row>
    <row r="245" ht="15" hidden="1" customHeight="1" spans="1:9">
      <c r="A245" s="53" t="s">
        <v>759</v>
      </c>
      <c r="B245" s="54"/>
      <c r="C245" s="55"/>
      <c r="F245" s="56"/>
      <c r="G245" s="56"/>
      <c r="H245" s="56"/>
      <c r="I245" s="58"/>
    </row>
    <row r="246" ht="15" hidden="1" customHeight="1" spans="1:9">
      <c r="A246" s="53" t="s">
        <v>760</v>
      </c>
      <c r="B246" s="54">
        <f>SUM(B247:B253)</f>
        <v>0</v>
      </c>
      <c r="C246" s="54">
        <f t="shared" ref="C246:H246" si="54">SUM(C247:C253)</f>
        <v>0</v>
      </c>
      <c r="D246" s="54">
        <f t="shared" si="54"/>
        <v>0</v>
      </c>
      <c r="E246" s="54">
        <f t="shared" si="54"/>
        <v>0</v>
      </c>
      <c r="F246" s="54">
        <f t="shared" si="54"/>
        <v>0</v>
      </c>
      <c r="G246" s="54">
        <f t="shared" si="54"/>
        <v>0</v>
      </c>
      <c r="H246" s="54">
        <f t="shared" si="54"/>
        <v>0</v>
      </c>
      <c r="I246" s="58"/>
    </row>
    <row r="247" ht="15" hidden="1" customHeight="1" spans="1:9">
      <c r="A247" s="53" t="s">
        <v>761</v>
      </c>
      <c r="B247" s="67"/>
      <c r="C247" s="55" t="s">
        <v>1933</v>
      </c>
      <c r="F247" s="56"/>
      <c r="G247" s="56"/>
      <c r="H247" s="56"/>
      <c r="I247" s="58"/>
    </row>
    <row r="248" ht="15" hidden="1" customHeight="1" spans="1:9">
      <c r="A248" s="53" t="s">
        <v>762</v>
      </c>
      <c r="B248" s="54"/>
      <c r="C248" s="55"/>
      <c r="F248" s="56"/>
      <c r="G248" s="56"/>
      <c r="H248" s="56"/>
      <c r="I248" s="58"/>
    </row>
    <row r="249" ht="15" hidden="1" customHeight="1" spans="1:9">
      <c r="A249" s="53" t="s">
        <v>763</v>
      </c>
      <c r="B249" s="54"/>
      <c r="C249" s="55"/>
      <c r="F249" s="56"/>
      <c r="G249" s="56"/>
      <c r="H249" s="56"/>
      <c r="I249" s="58"/>
    </row>
    <row r="250" ht="15" hidden="1" customHeight="1" spans="1:9">
      <c r="A250" s="53" t="s">
        <v>764</v>
      </c>
      <c r="B250" s="54"/>
      <c r="C250" s="55" t="s">
        <v>1934</v>
      </c>
      <c r="F250" s="56"/>
      <c r="G250" s="56"/>
      <c r="H250" s="56"/>
      <c r="I250" s="58"/>
    </row>
    <row r="251" ht="15" hidden="1" customHeight="1" spans="1:9">
      <c r="A251" s="53" t="s">
        <v>765</v>
      </c>
      <c r="B251" s="57"/>
      <c r="C251" s="55" t="s">
        <v>1935</v>
      </c>
      <c r="F251" s="56"/>
      <c r="G251" s="56"/>
      <c r="H251" s="56"/>
      <c r="I251" s="58"/>
    </row>
    <row r="252" ht="15" hidden="1" customHeight="1" spans="1:9">
      <c r="A252" s="53" t="s">
        <v>766</v>
      </c>
      <c r="B252" s="54"/>
      <c r="C252" s="55"/>
      <c r="F252" s="56"/>
      <c r="G252" s="56"/>
      <c r="H252" s="56"/>
      <c r="I252" s="58"/>
    </row>
    <row r="253" ht="15" hidden="1" customHeight="1" spans="1:9">
      <c r="A253" s="53" t="s">
        <v>767</v>
      </c>
      <c r="B253" s="54"/>
      <c r="C253" s="55" t="s">
        <v>1936</v>
      </c>
      <c r="F253" s="56"/>
      <c r="G253" s="56"/>
      <c r="H253" s="56"/>
      <c r="I253" s="58"/>
    </row>
    <row r="254" ht="15" hidden="1" customHeight="1" spans="1:9">
      <c r="A254" s="53" t="s">
        <v>768</v>
      </c>
      <c r="B254" s="54">
        <f>SUM(B255:B258)</f>
        <v>0</v>
      </c>
      <c r="C254" s="54">
        <f t="shared" ref="C254:H254" si="55">SUM(C255:C258)</f>
        <v>0</v>
      </c>
      <c r="D254" s="54">
        <f t="shared" si="55"/>
        <v>0</v>
      </c>
      <c r="E254" s="54">
        <f t="shared" si="55"/>
        <v>0</v>
      </c>
      <c r="F254" s="54">
        <f t="shared" si="55"/>
        <v>0</v>
      </c>
      <c r="G254" s="54">
        <f t="shared" si="55"/>
        <v>0</v>
      </c>
      <c r="H254" s="54">
        <f t="shared" si="55"/>
        <v>0</v>
      </c>
      <c r="I254" s="58"/>
    </row>
    <row r="255" ht="15" hidden="1" customHeight="1" spans="1:9">
      <c r="A255" s="53" t="s">
        <v>769</v>
      </c>
      <c r="B255" s="54"/>
      <c r="C255" s="55" t="s">
        <v>1937</v>
      </c>
      <c r="F255" s="56"/>
      <c r="G255" s="56"/>
      <c r="H255" s="56"/>
      <c r="I255" s="58"/>
    </row>
    <row r="256" ht="15" hidden="1" customHeight="1" spans="1:9">
      <c r="A256" s="53" t="s">
        <v>770</v>
      </c>
      <c r="B256" s="54"/>
      <c r="C256" s="55"/>
      <c r="F256" s="56"/>
      <c r="G256" s="56"/>
      <c r="H256" s="56"/>
      <c r="I256" s="58"/>
    </row>
    <row r="257" ht="15" hidden="1" customHeight="1" spans="1:9">
      <c r="A257" s="53" t="s">
        <v>771</v>
      </c>
      <c r="B257" s="54"/>
      <c r="C257" s="55"/>
      <c r="F257" s="56"/>
      <c r="G257" s="56"/>
      <c r="H257" s="56"/>
      <c r="I257" s="58"/>
    </row>
    <row r="258" ht="15" hidden="1" customHeight="1" spans="1:9">
      <c r="A258" s="53" t="s">
        <v>773</v>
      </c>
      <c r="B258" s="54"/>
      <c r="C258" s="55" t="s">
        <v>1938</v>
      </c>
      <c r="F258" s="56"/>
      <c r="G258" s="56"/>
      <c r="H258" s="56"/>
      <c r="I258" s="58"/>
    </row>
    <row r="259" ht="15" hidden="1" customHeight="1" spans="1:9">
      <c r="A259" s="53" t="s">
        <v>774</v>
      </c>
      <c r="B259" s="54">
        <f>SUM(B260:B265)</f>
        <v>0</v>
      </c>
      <c r="C259" s="54">
        <f t="shared" ref="C259:H259" si="56">SUM(C260:C265)</f>
        <v>0</v>
      </c>
      <c r="D259" s="54">
        <f t="shared" si="56"/>
        <v>0</v>
      </c>
      <c r="E259" s="54">
        <f t="shared" si="56"/>
        <v>0</v>
      </c>
      <c r="F259" s="54">
        <f t="shared" si="56"/>
        <v>0</v>
      </c>
      <c r="G259" s="54">
        <f t="shared" si="56"/>
        <v>0</v>
      </c>
      <c r="H259" s="54">
        <f t="shared" si="56"/>
        <v>0</v>
      </c>
      <c r="I259" s="58"/>
    </row>
    <row r="260" ht="15" hidden="1" customHeight="1" spans="1:9">
      <c r="A260" s="53" t="s">
        <v>775</v>
      </c>
      <c r="B260" s="54"/>
      <c r="C260" s="55" t="s">
        <v>1939</v>
      </c>
      <c r="F260" s="56"/>
      <c r="G260" s="56"/>
      <c r="H260" s="56"/>
      <c r="I260" s="58"/>
    </row>
    <row r="261" ht="15" hidden="1" customHeight="1" spans="1:9">
      <c r="A261" s="53" t="s">
        <v>776</v>
      </c>
      <c r="B261" s="54"/>
      <c r="C261" s="55" t="s">
        <v>1940</v>
      </c>
      <c r="F261" s="56"/>
      <c r="G261" s="56"/>
      <c r="H261" s="56"/>
      <c r="I261" s="58"/>
    </row>
    <row r="262" ht="15" hidden="1" customHeight="1" spans="1:9">
      <c r="A262" s="53" t="s">
        <v>777</v>
      </c>
      <c r="B262" s="54"/>
      <c r="C262" s="55"/>
      <c r="F262" s="56"/>
      <c r="G262" s="56"/>
      <c r="H262" s="56"/>
      <c r="I262" s="58"/>
    </row>
    <row r="263" ht="15" hidden="1" customHeight="1" spans="1:9">
      <c r="A263" s="53" t="s">
        <v>778</v>
      </c>
      <c r="B263" s="54"/>
      <c r="C263" s="55"/>
      <c r="F263" s="56"/>
      <c r="G263" s="56"/>
      <c r="H263" s="56"/>
      <c r="I263" s="58"/>
    </row>
    <row r="264" ht="15" hidden="1" customHeight="1" spans="1:9">
      <c r="A264" s="53" t="s">
        <v>779</v>
      </c>
      <c r="B264" s="54"/>
      <c r="C264" s="55"/>
      <c r="F264" s="56"/>
      <c r="G264" s="56"/>
      <c r="H264" s="56"/>
      <c r="I264" s="58"/>
    </row>
    <row r="265" ht="15" hidden="1" customHeight="1" spans="1:9">
      <c r="A265" s="53" t="s">
        <v>780</v>
      </c>
      <c r="B265" s="54"/>
      <c r="C265" s="55"/>
      <c r="F265" s="56"/>
      <c r="G265" s="56"/>
      <c r="H265" s="56"/>
      <c r="I265" s="58"/>
    </row>
    <row r="266" ht="15" hidden="1" customHeight="1" spans="1:9">
      <c r="A266" s="53" t="s">
        <v>781</v>
      </c>
      <c r="B266" s="54">
        <f>SUM(B267:B270)</f>
        <v>0</v>
      </c>
      <c r="C266" s="54">
        <f t="shared" ref="C266:H266" si="57">SUM(C267:C270)</f>
        <v>0</v>
      </c>
      <c r="D266" s="54">
        <f t="shared" si="57"/>
        <v>0</v>
      </c>
      <c r="E266" s="54">
        <f t="shared" si="57"/>
        <v>0</v>
      </c>
      <c r="F266" s="54">
        <f t="shared" si="57"/>
        <v>0</v>
      </c>
      <c r="G266" s="54">
        <f t="shared" si="57"/>
        <v>0</v>
      </c>
      <c r="H266" s="54">
        <f t="shared" si="57"/>
        <v>0</v>
      </c>
      <c r="I266" s="58"/>
    </row>
    <row r="267" ht="15" hidden="1" customHeight="1" spans="1:9">
      <c r="A267" s="53" t="s">
        <v>453</v>
      </c>
      <c r="B267" s="54"/>
      <c r="C267" s="55"/>
      <c r="F267" s="56"/>
      <c r="G267" s="56"/>
      <c r="H267" s="56"/>
      <c r="I267" s="58"/>
    </row>
    <row r="268" ht="15" hidden="1" customHeight="1" spans="1:9">
      <c r="A268" s="53" t="s">
        <v>782</v>
      </c>
      <c r="B268" s="54"/>
      <c r="C268" s="55"/>
      <c r="F268" s="56"/>
      <c r="G268" s="56"/>
      <c r="H268" s="56"/>
      <c r="I268" s="58"/>
    </row>
    <row r="269" ht="15" hidden="1" customHeight="1" spans="1:9">
      <c r="A269" s="53" t="s">
        <v>783</v>
      </c>
      <c r="B269" s="54"/>
      <c r="C269" s="55"/>
      <c r="F269" s="56"/>
      <c r="G269" s="56"/>
      <c r="H269" s="56"/>
      <c r="I269" s="58"/>
    </row>
    <row r="270" ht="15" hidden="1" customHeight="1" spans="1:9">
      <c r="A270" s="53" t="s">
        <v>785</v>
      </c>
      <c r="B270" s="54"/>
      <c r="C270" s="55"/>
      <c r="F270" s="56"/>
      <c r="G270" s="56"/>
      <c r="H270" s="56"/>
      <c r="I270" s="58"/>
    </row>
    <row r="271" ht="15" hidden="1" customHeight="1" spans="1:9">
      <c r="A271" s="53" t="s">
        <v>786</v>
      </c>
      <c r="B271" s="54">
        <f>SUM(B272:B273)</f>
        <v>0</v>
      </c>
      <c r="C271" s="54">
        <f t="shared" ref="C271:H271" si="58">SUM(C272:C273)</f>
        <v>0</v>
      </c>
      <c r="D271" s="54">
        <f t="shared" si="58"/>
        <v>0</v>
      </c>
      <c r="E271" s="54">
        <f t="shared" si="58"/>
        <v>0</v>
      </c>
      <c r="F271" s="54">
        <f t="shared" si="58"/>
        <v>0</v>
      </c>
      <c r="G271" s="54">
        <f t="shared" si="58"/>
        <v>0</v>
      </c>
      <c r="H271" s="54">
        <f t="shared" si="58"/>
        <v>0</v>
      </c>
      <c r="I271" s="58"/>
    </row>
    <row r="272" ht="15" hidden="1" customHeight="1" spans="1:9">
      <c r="A272" s="53" t="s">
        <v>789</v>
      </c>
      <c r="B272" s="54"/>
      <c r="C272" s="55" t="s">
        <v>1547</v>
      </c>
      <c r="F272" s="56"/>
      <c r="G272" s="56"/>
      <c r="H272" s="56"/>
      <c r="I272" s="58"/>
    </row>
    <row r="273" ht="15" hidden="1" customHeight="1" spans="1:9">
      <c r="A273" s="53" t="s">
        <v>790</v>
      </c>
      <c r="B273" s="54"/>
      <c r="C273" s="55"/>
      <c r="F273" s="56"/>
      <c r="G273" s="56"/>
      <c r="H273" s="56"/>
      <c r="I273" s="58"/>
    </row>
    <row r="274" ht="15" hidden="1" customHeight="1" spans="1:9">
      <c r="A274" s="53" t="s">
        <v>791</v>
      </c>
      <c r="B274" s="54">
        <f>SUM(B275:B276)</f>
        <v>0</v>
      </c>
      <c r="C274" s="54">
        <f t="shared" ref="C274:H274" si="59">SUM(C275:C276)</f>
        <v>0</v>
      </c>
      <c r="D274" s="54">
        <f t="shared" si="59"/>
        <v>0</v>
      </c>
      <c r="E274" s="54">
        <f t="shared" si="59"/>
        <v>0</v>
      </c>
      <c r="F274" s="54">
        <f t="shared" si="59"/>
        <v>0</v>
      </c>
      <c r="G274" s="54">
        <f t="shared" si="59"/>
        <v>0</v>
      </c>
      <c r="H274" s="54">
        <f t="shared" si="59"/>
        <v>0</v>
      </c>
      <c r="I274" s="58"/>
    </row>
    <row r="275" ht="15" hidden="1" customHeight="1" spans="1:9">
      <c r="A275" s="53" t="s">
        <v>792</v>
      </c>
      <c r="B275" s="54"/>
      <c r="C275" s="55" t="s">
        <v>1941</v>
      </c>
      <c r="F275" s="56"/>
      <c r="G275" s="56"/>
      <c r="H275" s="56"/>
      <c r="I275" s="58"/>
    </row>
    <row r="276" ht="15" hidden="1" customHeight="1" spans="1:9">
      <c r="A276" s="53" t="s">
        <v>793</v>
      </c>
      <c r="B276" s="54"/>
      <c r="C276" s="55" t="s">
        <v>1942</v>
      </c>
      <c r="F276" s="56"/>
      <c r="G276" s="56"/>
      <c r="H276" s="56"/>
      <c r="I276" s="58"/>
    </row>
    <row r="277" ht="15" hidden="1" customHeight="1" spans="1:9">
      <c r="A277" s="53" t="s">
        <v>794</v>
      </c>
      <c r="B277" s="54">
        <f>SUM(B278:B279)</f>
        <v>0</v>
      </c>
      <c r="C277" s="54">
        <f t="shared" ref="C277:H277" si="60">SUM(C278:C279)</f>
        <v>0</v>
      </c>
      <c r="D277" s="54">
        <f t="shared" si="60"/>
        <v>0</v>
      </c>
      <c r="E277" s="54">
        <f t="shared" si="60"/>
        <v>0</v>
      </c>
      <c r="F277" s="54">
        <f t="shared" si="60"/>
        <v>0</v>
      </c>
      <c r="G277" s="54">
        <f t="shared" si="60"/>
        <v>0</v>
      </c>
      <c r="H277" s="54">
        <f t="shared" si="60"/>
        <v>0</v>
      </c>
      <c r="I277" s="58"/>
    </row>
    <row r="278" ht="15" hidden="1" customHeight="1" spans="1:9">
      <c r="A278" s="53" t="s">
        <v>795</v>
      </c>
      <c r="B278" s="54"/>
      <c r="C278" s="55" t="s">
        <v>1552</v>
      </c>
      <c r="F278" s="56"/>
      <c r="G278" s="56"/>
      <c r="H278" s="56"/>
      <c r="I278" s="58"/>
    </row>
    <row r="279" ht="15" hidden="1" customHeight="1" spans="1:9">
      <c r="A279" s="53" t="s">
        <v>796</v>
      </c>
      <c r="B279" s="54"/>
      <c r="C279" s="55"/>
      <c r="F279" s="56"/>
      <c r="G279" s="56"/>
      <c r="H279" s="56"/>
      <c r="I279" s="58"/>
    </row>
    <row r="280" ht="15" hidden="1" customHeight="1" spans="1:9">
      <c r="A280" s="53" t="s">
        <v>1943</v>
      </c>
      <c r="B280" s="54">
        <f>SUM(B281:B282)</f>
        <v>0</v>
      </c>
      <c r="C280" s="54">
        <f t="shared" ref="C280:H280" si="61">SUM(C281:C282)</f>
        <v>0</v>
      </c>
      <c r="D280" s="54">
        <f t="shared" si="61"/>
        <v>0</v>
      </c>
      <c r="E280" s="54">
        <f t="shared" si="61"/>
        <v>0</v>
      </c>
      <c r="F280" s="54">
        <f t="shared" si="61"/>
        <v>0</v>
      </c>
      <c r="G280" s="54">
        <f t="shared" si="61"/>
        <v>0</v>
      </c>
      <c r="H280" s="54">
        <f t="shared" si="61"/>
        <v>0</v>
      </c>
      <c r="I280" s="58"/>
    </row>
    <row r="281" ht="15" hidden="1" customHeight="1" spans="1:9">
      <c r="A281" s="53" t="s">
        <v>1944</v>
      </c>
      <c r="B281" s="54"/>
      <c r="C281" s="55"/>
      <c r="F281" s="56"/>
      <c r="G281" s="56"/>
      <c r="H281" s="56"/>
      <c r="I281" s="58"/>
    </row>
    <row r="282" ht="15" hidden="1" customHeight="1" spans="1:9">
      <c r="A282" s="53" t="s">
        <v>1945</v>
      </c>
      <c r="B282" s="54"/>
      <c r="C282" s="55" t="s">
        <v>1946</v>
      </c>
      <c r="F282" s="56"/>
      <c r="G282" s="56"/>
      <c r="H282" s="56"/>
      <c r="I282" s="58"/>
    </row>
    <row r="283" ht="15" hidden="1" customHeight="1" spans="1:9">
      <c r="A283" s="53" t="s">
        <v>800</v>
      </c>
      <c r="B283" s="54">
        <f>SUM(B284:B285)</f>
        <v>0</v>
      </c>
      <c r="C283" s="54">
        <f t="shared" ref="C283:H283" si="62">SUM(C284:C285)</f>
        <v>0</v>
      </c>
      <c r="D283" s="54">
        <f t="shared" si="62"/>
        <v>0</v>
      </c>
      <c r="E283" s="54">
        <f t="shared" si="62"/>
        <v>0</v>
      </c>
      <c r="F283" s="54">
        <f t="shared" si="62"/>
        <v>0</v>
      </c>
      <c r="G283" s="54">
        <f t="shared" si="62"/>
        <v>0</v>
      </c>
      <c r="H283" s="54">
        <f t="shared" si="62"/>
        <v>0</v>
      </c>
      <c r="I283" s="58"/>
    </row>
    <row r="284" ht="15" hidden="1" customHeight="1" spans="1:9">
      <c r="A284" s="53" t="s">
        <v>801</v>
      </c>
      <c r="B284" s="54"/>
      <c r="C284" s="55"/>
      <c r="F284" s="56"/>
      <c r="G284" s="56"/>
      <c r="H284" s="56"/>
      <c r="I284" s="58"/>
    </row>
    <row r="285" ht="15" hidden="1" customHeight="1" spans="1:9">
      <c r="A285" s="53" t="s">
        <v>802</v>
      </c>
      <c r="B285" s="67"/>
      <c r="C285" s="55" t="s">
        <v>1947</v>
      </c>
      <c r="F285" s="56"/>
      <c r="G285" s="56"/>
      <c r="H285" s="56"/>
      <c r="I285" s="58"/>
    </row>
    <row r="286" ht="15" hidden="1" customHeight="1" spans="1:9">
      <c r="A286" s="53" t="s">
        <v>812</v>
      </c>
      <c r="B286" s="54">
        <f>SUM(B287)</f>
        <v>0</v>
      </c>
      <c r="C286" s="54">
        <f t="shared" ref="C286:H286" si="63">SUM(C287)</f>
        <v>0</v>
      </c>
      <c r="D286" s="54">
        <f t="shared" si="63"/>
        <v>0</v>
      </c>
      <c r="E286" s="54">
        <f t="shared" si="63"/>
        <v>0</v>
      </c>
      <c r="F286" s="54">
        <f t="shared" si="63"/>
        <v>0</v>
      </c>
      <c r="G286" s="54">
        <f t="shared" si="63"/>
        <v>0</v>
      </c>
      <c r="H286" s="54">
        <f t="shared" si="63"/>
        <v>0</v>
      </c>
      <c r="I286" s="58"/>
    </row>
    <row r="287" ht="15" hidden="1" customHeight="1" spans="1:9">
      <c r="A287" s="53" t="s">
        <v>813</v>
      </c>
      <c r="B287" s="54"/>
      <c r="C287" s="55" t="s">
        <v>1565</v>
      </c>
      <c r="F287" s="56"/>
      <c r="G287" s="56"/>
      <c r="H287" s="56"/>
      <c r="I287" s="58"/>
    </row>
    <row r="288" s="37" customFormat="1" ht="15" customHeight="1" spans="1:9">
      <c r="A288" s="51" t="s">
        <v>814</v>
      </c>
      <c r="B288" s="52">
        <f>B289+B292+B295+B298+B306+B316+B320+B327</f>
        <v>365</v>
      </c>
      <c r="C288" s="52">
        <f t="shared" ref="C288:H288" si="64">C289+C292+C295+C298+C306+C316+C320+C327</f>
        <v>0</v>
      </c>
      <c r="D288" s="52">
        <f t="shared" si="64"/>
        <v>0</v>
      </c>
      <c r="E288" s="52">
        <f t="shared" si="64"/>
        <v>0</v>
      </c>
      <c r="F288" s="52">
        <f t="shared" si="64"/>
        <v>149.5</v>
      </c>
      <c r="G288" s="52">
        <f t="shared" si="64"/>
        <v>145.5</v>
      </c>
      <c r="H288" s="52">
        <f t="shared" si="64"/>
        <v>70</v>
      </c>
      <c r="I288" s="61"/>
    </row>
    <row r="289" s="37" customFormat="1" ht="15" hidden="1" customHeight="1" spans="1:9">
      <c r="A289" s="51" t="s">
        <v>815</v>
      </c>
      <c r="B289" s="52">
        <f>SUM(B290:B291)</f>
        <v>0</v>
      </c>
      <c r="C289" s="52">
        <f t="shared" ref="C289:H289" si="65">SUM(C290:C291)</f>
        <v>0</v>
      </c>
      <c r="D289" s="52">
        <f t="shared" si="65"/>
        <v>0</v>
      </c>
      <c r="E289" s="52">
        <f t="shared" si="65"/>
        <v>0</v>
      </c>
      <c r="F289" s="52">
        <f t="shared" si="65"/>
        <v>0</v>
      </c>
      <c r="G289" s="52">
        <f t="shared" si="65"/>
        <v>0</v>
      </c>
      <c r="H289" s="52">
        <f t="shared" si="65"/>
        <v>0</v>
      </c>
      <c r="I289" s="61"/>
    </row>
    <row r="290" s="37" customFormat="1" ht="15" hidden="1" customHeight="1" spans="1:9">
      <c r="A290" s="51" t="s">
        <v>453</v>
      </c>
      <c r="B290" s="52"/>
      <c r="C290" s="62" t="s">
        <v>1568</v>
      </c>
      <c r="D290" s="63"/>
      <c r="E290" s="63"/>
      <c r="F290" s="64"/>
      <c r="G290" s="64"/>
      <c r="H290" s="64"/>
      <c r="I290" s="61"/>
    </row>
    <row r="291" s="37" customFormat="1" ht="15" hidden="1" customHeight="1" spans="1:9">
      <c r="A291" s="51" t="s">
        <v>816</v>
      </c>
      <c r="B291" s="52"/>
      <c r="C291" s="61"/>
      <c r="D291" s="63"/>
      <c r="E291" s="63"/>
      <c r="F291" s="64"/>
      <c r="G291" s="64"/>
      <c r="H291" s="64"/>
      <c r="I291" s="61"/>
    </row>
    <row r="292" s="37" customFormat="1" ht="15" hidden="1" customHeight="1" spans="1:9">
      <c r="A292" s="51" t="s">
        <v>817</v>
      </c>
      <c r="B292" s="52">
        <f>SUM(B293:B294)</f>
        <v>0</v>
      </c>
      <c r="C292" s="52">
        <f t="shared" ref="C292:H292" si="66">SUM(C293:C294)</f>
        <v>0</v>
      </c>
      <c r="D292" s="52">
        <f t="shared" si="66"/>
        <v>0</v>
      </c>
      <c r="E292" s="52">
        <f t="shared" si="66"/>
        <v>0</v>
      </c>
      <c r="F292" s="52">
        <f t="shared" si="66"/>
        <v>0</v>
      </c>
      <c r="G292" s="52">
        <f t="shared" si="66"/>
        <v>0</v>
      </c>
      <c r="H292" s="52">
        <f t="shared" si="66"/>
        <v>0</v>
      </c>
      <c r="I292" s="61"/>
    </row>
    <row r="293" ht="15" hidden="1" customHeight="1" spans="1:9">
      <c r="A293" s="53" t="s">
        <v>818</v>
      </c>
      <c r="B293" s="54"/>
      <c r="C293" s="55" t="s">
        <v>1572</v>
      </c>
      <c r="F293" s="56"/>
      <c r="G293" s="56"/>
      <c r="H293" s="68"/>
      <c r="I293" s="58"/>
    </row>
    <row r="294" ht="15" hidden="1" customHeight="1" spans="1:9">
      <c r="A294" s="53" t="s">
        <v>819</v>
      </c>
      <c r="B294" s="54"/>
      <c r="C294" s="58"/>
      <c r="F294" s="56"/>
      <c r="G294" s="56"/>
      <c r="H294" s="56"/>
      <c r="I294" s="58"/>
    </row>
    <row r="295" ht="15" hidden="1" customHeight="1" spans="1:9">
      <c r="A295" s="53" t="s">
        <v>820</v>
      </c>
      <c r="B295" s="54">
        <f>SUM(B296:B297)</f>
        <v>0</v>
      </c>
      <c r="C295" s="54">
        <f t="shared" ref="C295:H295" si="67">SUM(C296:C297)</f>
        <v>0</v>
      </c>
      <c r="D295" s="54">
        <f t="shared" si="67"/>
        <v>0</v>
      </c>
      <c r="E295" s="54">
        <f t="shared" si="67"/>
        <v>0</v>
      </c>
      <c r="F295" s="54">
        <f t="shared" si="67"/>
        <v>0</v>
      </c>
      <c r="G295" s="54">
        <f t="shared" si="67"/>
        <v>0</v>
      </c>
      <c r="H295" s="54">
        <f t="shared" si="67"/>
        <v>0</v>
      </c>
      <c r="I295" s="58"/>
    </row>
    <row r="296" ht="15" hidden="1" customHeight="1" spans="1:9">
      <c r="A296" s="53" t="s">
        <v>821</v>
      </c>
      <c r="B296" s="54"/>
      <c r="C296" s="55" t="s">
        <v>1575</v>
      </c>
      <c r="F296" s="56"/>
      <c r="G296" s="56"/>
      <c r="H296" s="56"/>
      <c r="I296" s="58"/>
    </row>
    <row r="297" ht="15" hidden="1" customHeight="1" spans="1:9">
      <c r="A297" s="53" t="s">
        <v>822</v>
      </c>
      <c r="B297" s="54"/>
      <c r="C297" s="55" t="s">
        <v>1578</v>
      </c>
      <c r="F297" s="56"/>
      <c r="G297" s="56"/>
      <c r="H297" s="56"/>
      <c r="I297" s="58"/>
    </row>
    <row r="298" s="37" customFormat="1" ht="21" customHeight="1" spans="1:9">
      <c r="A298" s="51" t="s">
        <v>823</v>
      </c>
      <c r="B298" s="52">
        <f>SUM(B299:B305)</f>
        <v>75</v>
      </c>
      <c r="C298" s="52">
        <f t="shared" ref="C298:H298" si="68">SUM(C299:C305)</f>
        <v>0</v>
      </c>
      <c r="D298" s="52">
        <f t="shared" si="68"/>
        <v>0</v>
      </c>
      <c r="E298" s="52">
        <f t="shared" si="68"/>
        <v>0</v>
      </c>
      <c r="F298" s="52">
        <f t="shared" si="68"/>
        <v>75</v>
      </c>
      <c r="G298" s="52">
        <f t="shared" si="68"/>
        <v>0</v>
      </c>
      <c r="H298" s="52">
        <f t="shared" si="68"/>
        <v>0</v>
      </c>
      <c r="I298" s="61"/>
    </row>
    <row r="299" ht="15" customHeight="1" spans="1:9">
      <c r="A299" s="53" t="s">
        <v>824</v>
      </c>
      <c r="B299" s="54">
        <v>75</v>
      </c>
      <c r="C299" s="58" t="s">
        <v>1581</v>
      </c>
      <c r="F299" s="56">
        <v>75</v>
      </c>
      <c r="G299" s="56"/>
      <c r="H299" s="56"/>
      <c r="I299" s="58" t="s">
        <v>1948</v>
      </c>
    </row>
    <row r="300" ht="15" hidden="1" customHeight="1" spans="1:9">
      <c r="A300" s="53" t="s">
        <v>825</v>
      </c>
      <c r="B300" s="54"/>
      <c r="C300" s="58"/>
      <c r="F300" s="56"/>
      <c r="G300" s="56"/>
      <c r="H300" s="56"/>
      <c r="I300" s="58"/>
    </row>
    <row r="301" ht="15" hidden="1" customHeight="1" spans="1:9">
      <c r="A301" s="53" t="s">
        <v>826</v>
      </c>
      <c r="B301" s="54"/>
      <c r="C301" s="58"/>
      <c r="F301" s="56"/>
      <c r="G301" s="56"/>
      <c r="H301" s="56"/>
      <c r="I301" s="58"/>
    </row>
    <row r="302" ht="15" hidden="1" customHeight="1" spans="1:9">
      <c r="A302" s="53" t="s">
        <v>827</v>
      </c>
      <c r="B302" s="54"/>
      <c r="C302" s="58" t="s">
        <v>1586</v>
      </c>
      <c r="F302" s="56"/>
      <c r="G302" s="56"/>
      <c r="H302" s="56"/>
      <c r="I302" s="58"/>
    </row>
    <row r="303" ht="15" hidden="1" customHeight="1" spans="1:9">
      <c r="A303" s="53" t="s">
        <v>828</v>
      </c>
      <c r="B303" s="54"/>
      <c r="C303" s="58"/>
      <c r="F303" s="56"/>
      <c r="G303" s="56"/>
      <c r="H303" s="56"/>
      <c r="I303" s="58"/>
    </row>
    <row r="304" ht="15" hidden="1" customHeight="1" spans="1:9">
      <c r="A304" s="53" t="s">
        <v>829</v>
      </c>
      <c r="B304" s="54"/>
      <c r="C304" s="58"/>
      <c r="F304" s="56"/>
      <c r="G304" s="56"/>
      <c r="H304" s="56"/>
      <c r="I304" s="58"/>
    </row>
    <row r="305" ht="15" hidden="1" customHeight="1" spans="1:9">
      <c r="A305" s="53" t="s">
        <v>830</v>
      </c>
      <c r="B305" s="54"/>
      <c r="C305" s="58"/>
      <c r="F305" s="56"/>
      <c r="G305" s="56"/>
      <c r="H305" s="56"/>
      <c r="I305" s="58"/>
    </row>
    <row r="306" ht="15" hidden="1" customHeight="1" spans="1:9">
      <c r="A306" s="53" t="s">
        <v>1949</v>
      </c>
      <c r="B306" s="54">
        <f>SUM(B307:B315)</f>
        <v>0</v>
      </c>
      <c r="C306" s="54">
        <f t="shared" ref="C306:H306" si="69">SUM(C307:C315)</f>
        <v>0</v>
      </c>
      <c r="D306" s="54">
        <f t="shared" si="69"/>
        <v>0</v>
      </c>
      <c r="E306" s="54">
        <f t="shared" si="69"/>
        <v>0</v>
      </c>
      <c r="F306" s="54">
        <f t="shared" si="69"/>
        <v>0</v>
      </c>
      <c r="G306" s="54">
        <f t="shared" si="69"/>
        <v>0</v>
      </c>
      <c r="H306" s="54">
        <f t="shared" si="69"/>
        <v>0</v>
      </c>
      <c r="I306" s="58"/>
    </row>
    <row r="307" ht="15" hidden="1" customHeight="1" spans="1:9">
      <c r="A307" s="53" t="s">
        <v>1600</v>
      </c>
      <c r="B307" s="54"/>
      <c r="C307" s="58"/>
      <c r="F307" s="56"/>
      <c r="G307" s="56"/>
      <c r="H307" s="56"/>
      <c r="I307" s="58"/>
    </row>
    <row r="308" ht="15" hidden="1" customHeight="1" spans="1:9">
      <c r="A308" s="53" t="s">
        <v>1601</v>
      </c>
      <c r="B308" s="54"/>
      <c r="C308" s="58"/>
      <c r="F308" s="56"/>
      <c r="G308" s="56"/>
      <c r="H308" s="56"/>
      <c r="I308" s="58"/>
    </row>
    <row r="309" ht="15" hidden="1" customHeight="1" spans="1:9">
      <c r="A309" s="53" t="s">
        <v>1602</v>
      </c>
      <c r="B309" s="54"/>
      <c r="C309" s="58"/>
      <c r="F309" s="56"/>
      <c r="G309" s="56"/>
      <c r="H309" s="56"/>
      <c r="I309" s="58"/>
    </row>
    <row r="310" ht="15" hidden="1" customHeight="1" spans="1:9">
      <c r="A310" s="53" t="s">
        <v>1623</v>
      </c>
      <c r="B310" s="54"/>
      <c r="C310" s="58" t="s">
        <v>1624</v>
      </c>
      <c r="F310" s="56"/>
      <c r="G310" s="56"/>
      <c r="H310" s="56"/>
      <c r="I310" s="58"/>
    </row>
    <row r="311" ht="15" hidden="1" customHeight="1" spans="1:9">
      <c r="A311" s="53" t="s">
        <v>1950</v>
      </c>
      <c r="B311" s="54"/>
      <c r="C311" s="58" t="s">
        <v>1609</v>
      </c>
      <c r="F311" s="56"/>
      <c r="G311" s="56"/>
      <c r="H311" s="56"/>
      <c r="I311" s="58"/>
    </row>
    <row r="312" ht="15" hidden="1" customHeight="1" spans="1:9">
      <c r="A312" s="53" t="s">
        <v>1951</v>
      </c>
      <c r="B312" s="54"/>
      <c r="C312" s="58" t="s">
        <v>1612</v>
      </c>
      <c r="F312" s="56"/>
      <c r="G312" s="56"/>
      <c r="H312" s="56"/>
      <c r="I312" s="58"/>
    </row>
    <row r="313" ht="15" hidden="1" customHeight="1" spans="1:9">
      <c r="A313" s="53" t="s">
        <v>1616</v>
      </c>
      <c r="B313" s="54"/>
      <c r="C313" s="58" t="s">
        <v>1617</v>
      </c>
      <c r="F313" s="56"/>
      <c r="G313" s="56"/>
      <c r="H313" s="56"/>
      <c r="I313" s="58"/>
    </row>
    <row r="314" ht="15" hidden="1" customHeight="1" spans="1:9">
      <c r="A314" s="53" t="s">
        <v>1619</v>
      </c>
      <c r="B314" s="54"/>
      <c r="C314" s="58" t="s">
        <v>1620</v>
      </c>
      <c r="F314" s="56"/>
      <c r="G314" s="56"/>
      <c r="H314" s="56"/>
      <c r="I314" s="58"/>
    </row>
    <row r="315" ht="15" hidden="1" customHeight="1" spans="1:9">
      <c r="A315" s="53" t="s">
        <v>1952</v>
      </c>
      <c r="B315" s="54"/>
      <c r="C315" s="58" t="s">
        <v>1627</v>
      </c>
      <c r="F315" s="56"/>
      <c r="G315" s="56"/>
      <c r="H315" s="56"/>
      <c r="I315" s="58"/>
    </row>
    <row r="316" s="37" customFormat="1" ht="18" customHeight="1" spans="1:9">
      <c r="A316" s="51" t="s">
        <v>834</v>
      </c>
      <c r="B316" s="52">
        <f>SUM(B317:B319)</f>
        <v>30</v>
      </c>
      <c r="C316" s="52">
        <f t="shared" ref="C316:H316" si="70">SUM(C317:C319)</f>
        <v>0</v>
      </c>
      <c r="D316" s="52">
        <f t="shared" si="70"/>
        <v>0</v>
      </c>
      <c r="E316" s="52">
        <f t="shared" si="70"/>
        <v>0</v>
      </c>
      <c r="F316" s="52">
        <f t="shared" si="70"/>
        <v>19.5</v>
      </c>
      <c r="G316" s="52">
        <f t="shared" si="70"/>
        <v>10.5</v>
      </c>
      <c r="H316" s="52">
        <f t="shared" si="70"/>
        <v>0</v>
      </c>
      <c r="I316" s="61"/>
    </row>
    <row r="317" ht="33" customHeight="1" spans="1:9">
      <c r="A317" s="53" t="s">
        <v>835</v>
      </c>
      <c r="B317" s="54">
        <v>30</v>
      </c>
      <c r="C317" s="58" t="s">
        <v>1589</v>
      </c>
      <c r="F317" s="56">
        <v>19.5</v>
      </c>
      <c r="G317" s="56">
        <v>10.5</v>
      </c>
      <c r="H317" s="56"/>
      <c r="I317" s="58" t="s">
        <v>1953</v>
      </c>
    </row>
    <row r="318" ht="15" customHeight="1" spans="1:9">
      <c r="A318" s="53" t="s">
        <v>836</v>
      </c>
      <c r="B318" s="54"/>
      <c r="C318" s="55" t="s">
        <v>1592</v>
      </c>
      <c r="F318" s="56"/>
      <c r="G318" s="56"/>
      <c r="H318" s="56"/>
      <c r="I318" s="58"/>
    </row>
    <row r="319" ht="15" customHeight="1" spans="1:9">
      <c r="A319" s="53" t="s">
        <v>837</v>
      </c>
      <c r="B319" s="54"/>
      <c r="C319" s="55" t="s">
        <v>1595</v>
      </c>
      <c r="F319" s="56"/>
      <c r="G319" s="56"/>
      <c r="H319" s="56"/>
      <c r="I319" s="58"/>
    </row>
    <row r="320" s="37" customFormat="1" ht="15" customHeight="1" spans="1:9">
      <c r="A320" s="51" t="s">
        <v>838</v>
      </c>
      <c r="B320" s="52">
        <f>SUM(B321:B326)</f>
        <v>260</v>
      </c>
      <c r="C320" s="52">
        <f t="shared" ref="C320:H320" si="71">SUM(C321:C326)</f>
        <v>0</v>
      </c>
      <c r="D320" s="52">
        <f t="shared" si="71"/>
        <v>0</v>
      </c>
      <c r="E320" s="52">
        <f t="shared" si="71"/>
        <v>0</v>
      </c>
      <c r="F320" s="52">
        <f t="shared" si="71"/>
        <v>55</v>
      </c>
      <c r="G320" s="52">
        <f t="shared" si="71"/>
        <v>135</v>
      </c>
      <c r="H320" s="52">
        <f t="shared" si="71"/>
        <v>70</v>
      </c>
      <c r="I320" s="61"/>
    </row>
    <row r="321" ht="30" customHeight="1" spans="1:9">
      <c r="A321" s="53" t="s">
        <v>453</v>
      </c>
      <c r="B321" s="54">
        <v>240</v>
      </c>
      <c r="C321" s="58"/>
      <c r="F321" s="56">
        <v>55</v>
      </c>
      <c r="G321" s="56">
        <v>135</v>
      </c>
      <c r="H321" s="56">
        <v>50</v>
      </c>
      <c r="I321" s="58" t="s">
        <v>1954</v>
      </c>
    </row>
    <row r="322" ht="15" hidden="1" customHeight="1" spans="1:9">
      <c r="A322" s="53" t="s">
        <v>839</v>
      </c>
      <c r="B322" s="54"/>
      <c r="C322" s="58"/>
      <c r="F322" s="56"/>
      <c r="G322" s="56"/>
      <c r="H322" s="56"/>
      <c r="I322" s="58"/>
    </row>
    <row r="323" ht="15" hidden="1" customHeight="1" spans="1:9">
      <c r="A323" s="53" t="s">
        <v>840</v>
      </c>
      <c r="B323" s="54"/>
      <c r="C323" s="58"/>
      <c r="F323" s="56"/>
      <c r="G323" s="56"/>
      <c r="H323" s="56"/>
      <c r="I323" s="58"/>
    </row>
    <row r="324" ht="15" hidden="1" customHeight="1" spans="1:9">
      <c r="A324" s="53" t="s">
        <v>841</v>
      </c>
      <c r="B324" s="54"/>
      <c r="C324" s="58"/>
      <c r="F324" s="56"/>
      <c r="G324" s="56"/>
      <c r="H324" s="56"/>
      <c r="I324" s="58"/>
    </row>
    <row r="325" ht="15" customHeight="1" spans="1:9">
      <c r="A325" s="53" t="s">
        <v>842</v>
      </c>
      <c r="B325" s="54">
        <v>20</v>
      </c>
      <c r="C325" s="58" t="s">
        <v>1596</v>
      </c>
      <c r="F325" s="56"/>
      <c r="G325" s="56"/>
      <c r="H325" s="56">
        <v>20</v>
      </c>
      <c r="I325" s="58" t="s">
        <v>1955</v>
      </c>
    </row>
    <row r="326" ht="15" customHeight="1" spans="1:9">
      <c r="A326" s="53" t="s">
        <v>843</v>
      </c>
      <c r="B326" s="54"/>
      <c r="C326" s="58"/>
      <c r="F326" s="56"/>
      <c r="G326" s="56"/>
      <c r="H326" s="56"/>
      <c r="I326" s="58"/>
    </row>
    <row r="327" ht="15" hidden="1" customHeight="1" spans="1:9">
      <c r="A327" s="53" t="s">
        <v>862</v>
      </c>
      <c r="B327" s="54">
        <f>SUM(B328)</f>
        <v>0</v>
      </c>
      <c r="C327" s="58"/>
      <c r="F327" s="56"/>
      <c r="G327" s="56"/>
      <c r="H327" s="56"/>
      <c r="I327" s="58"/>
    </row>
    <row r="328" ht="15" hidden="1" customHeight="1" spans="1:9">
      <c r="A328" s="53" t="s">
        <v>863</v>
      </c>
      <c r="B328" s="54"/>
      <c r="C328" s="58"/>
      <c r="F328" s="56"/>
      <c r="G328" s="56"/>
      <c r="H328" s="56"/>
      <c r="I328" s="58"/>
    </row>
    <row r="329" s="37" customFormat="1" ht="15" customHeight="1" spans="1:9">
      <c r="A329" s="51" t="s">
        <v>864</v>
      </c>
      <c r="B329" s="52">
        <f>B330+B336+B339+B345+B350+B353+B357+B359+B364</f>
        <v>300</v>
      </c>
      <c r="C329" s="52">
        <f t="shared" ref="C329:H329" si="72">C330+C336+C339+C345+C350+C353+C357+C359+C364</f>
        <v>0</v>
      </c>
      <c r="D329" s="52">
        <f t="shared" si="72"/>
        <v>0</v>
      </c>
      <c r="E329" s="52">
        <f t="shared" si="72"/>
        <v>0</v>
      </c>
      <c r="F329" s="52">
        <f t="shared" si="72"/>
        <v>250</v>
      </c>
      <c r="G329" s="52">
        <f t="shared" si="72"/>
        <v>42</v>
      </c>
      <c r="H329" s="52">
        <f t="shared" si="72"/>
        <v>8</v>
      </c>
      <c r="I329" s="61"/>
    </row>
    <row r="330" s="37" customFormat="1" ht="15" customHeight="1" spans="1:9">
      <c r="A330" s="51" t="s">
        <v>865</v>
      </c>
      <c r="B330" s="52">
        <f>SUM(B331:B335)</f>
        <v>300</v>
      </c>
      <c r="C330" s="52">
        <f t="shared" ref="C330:H330" si="73">SUM(C331:C335)</f>
        <v>0</v>
      </c>
      <c r="D330" s="52">
        <f t="shared" si="73"/>
        <v>0</v>
      </c>
      <c r="E330" s="52">
        <f t="shared" si="73"/>
        <v>0</v>
      </c>
      <c r="F330" s="52">
        <f t="shared" si="73"/>
        <v>250</v>
      </c>
      <c r="G330" s="52">
        <f t="shared" si="73"/>
        <v>42</v>
      </c>
      <c r="H330" s="52">
        <f t="shared" si="73"/>
        <v>8</v>
      </c>
      <c r="I330" s="61"/>
    </row>
    <row r="331" ht="47" customHeight="1" spans="1:9">
      <c r="A331" s="53" t="s">
        <v>453</v>
      </c>
      <c r="B331" s="54">
        <v>300</v>
      </c>
      <c r="C331" s="58"/>
      <c r="F331" s="56">
        <v>250</v>
      </c>
      <c r="G331" s="56">
        <v>42</v>
      </c>
      <c r="H331" s="56">
        <v>8</v>
      </c>
      <c r="I331" s="58" t="s">
        <v>1956</v>
      </c>
    </row>
    <row r="332" ht="15" hidden="1" customHeight="1" spans="1:9">
      <c r="A332" s="53" t="s">
        <v>866</v>
      </c>
      <c r="B332" s="54"/>
      <c r="C332" s="58"/>
      <c r="F332" s="56"/>
      <c r="G332" s="56"/>
      <c r="H332" s="56"/>
      <c r="I332" s="58"/>
    </row>
    <row r="333" ht="15" hidden="1" customHeight="1" spans="1:9">
      <c r="A333" s="53" t="s">
        <v>867</v>
      </c>
      <c r="B333" s="54"/>
      <c r="C333" s="58"/>
      <c r="F333" s="56"/>
      <c r="G333" s="56"/>
      <c r="H333" s="56"/>
      <c r="I333" s="58"/>
    </row>
    <row r="334" ht="15" hidden="1" customHeight="1" spans="1:9">
      <c r="A334" s="53" t="s">
        <v>868</v>
      </c>
      <c r="B334" s="54"/>
      <c r="C334" s="58"/>
      <c r="F334" s="56"/>
      <c r="G334" s="56"/>
      <c r="H334" s="56"/>
      <c r="I334" s="58"/>
    </row>
    <row r="335" ht="15" hidden="1" customHeight="1" spans="1:9">
      <c r="A335" s="53" t="s">
        <v>869</v>
      </c>
      <c r="B335" s="54"/>
      <c r="C335" s="58"/>
      <c r="F335" s="56"/>
      <c r="G335" s="56"/>
      <c r="H335" s="56"/>
      <c r="I335" s="58"/>
    </row>
    <row r="336" ht="15" hidden="1" customHeight="1" spans="1:9">
      <c r="A336" s="53" t="s">
        <v>870</v>
      </c>
      <c r="B336" s="54">
        <f>SUM(B337:B338)</f>
        <v>0</v>
      </c>
      <c r="C336" s="54">
        <f t="shared" ref="C336:H336" si="74">SUM(C337:C338)</f>
        <v>0</v>
      </c>
      <c r="D336" s="54">
        <f t="shared" si="74"/>
        <v>0</v>
      </c>
      <c r="E336" s="54">
        <f t="shared" si="74"/>
        <v>0</v>
      </c>
      <c r="F336" s="54">
        <f t="shared" si="74"/>
        <v>0</v>
      </c>
      <c r="G336" s="54">
        <f t="shared" si="74"/>
        <v>0</v>
      </c>
      <c r="H336" s="54">
        <f t="shared" si="74"/>
        <v>0</v>
      </c>
      <c r="I336" s="58"/>
    </row>
    <row r="337" ht="15" hidden="1" customHeight="1" spans="1:9">
      <c r="A337" s="53" t="s">
        <v>871</v>
      </c>
      <c r="B337" s="54"/>
      <c r="C337" s="58"/>
      <c r="F337" s="56"/>
      <c r="G337" s="56"/>
      <c r="H337" s="56"/>
      <c r="I337" s="58"/>
    </row>
    <row r="338" ht="15" hidden="1" customHeight="1" spans="1:9">
      <c r="A338" s="53" t="s">
        <v>872</v>
      </c>
      <c r="B338" s="54"/>
      <c r="C338" s="58"/>
      <c r="F338" s="56"/>
      <c r="G338" s="56"/>
      <c r="H338" s="56"/>
      <c r="I338" s="58"/>
    </row>
    <row r="339" s="37" customFormat="1" ht="15" hidden="1" customHeight="1" spans="1:9">
      <c r="A339" s="51" t="s">
        <v>873</v>
      </c>
      <c r="B339" s="52">
        <f>SUM(B340:B344)</f>
        <v>0</v>
      </c>
      <c r="C339" s="52">
        <f t="shared" ref="C339:H339" si="75">SUM(C340:C344)</f>
        <v>0</v>
      </c>
      <c r="D339" s="52">
        <f t="shared" si="75"/>
        <v>0</v>
      </c>
      <c r="E339" s="52">
        <f t="shared" si="75"/>
        <v>0</v>
      </c>
      <c r="F339" s="52">
        <f t="shared" si="75"/>
        <v>0</v>
      </c>
      <c r="G339" s="52">
        <f t="shared" si="75"/>
        <v>0</v>
      </c>
      <c r="H339" s="52">
        <f t="shared" si="75"/>
        <v>0</v>
      </c>
      <c r="I339" s="61"/>
    </row>
    <row r="340" ht="15" hidden="1" customHeight="1" spans="1:9">
      <c r="A340" s="53" t="s">
        <v>874</v>
      </c>
      <c r="B340" s="54"/>
      <c r="C340" s="58"/>
      <c r="F340" s="56"/>
      <c r="G340" s="56"/>
      <c r="H340" s="56"/>
      <c r="I340" s="58"/>
    </row>
    <row r="341" ht="15" hidden="1" customHeight="1" spans="1:9">
      <c r="A341" s="53" t="s">
        <v>875</v>
      </c>
      <c r="B341" s="54"/>
      <c r="C341" s="55" t="s">
        <v>1635</v>
      </c>
      <c r="F341" s="56"/>
      <c r="G341" s="56"/>
      <c r="H341" s="56"/>
      <c r="I341" s="58"/>
    </row>
    <row r="342" ht="15" hidden="1" customHeight="1" spans="1:9">
      <c r="A342" s="53" t="s">
        <v>876</v>
      </c>
      <c r="B342" s="54"/>
      <c r="C342" s="55" t="s">
        <v>1638</v>
      </c>
      <c r="F342" s="56"/>
      <c r="G342" s="56"/>
      <c r="H342" s="56"/>
      <c r="I342" s="58"/>
    </row>
    <row r="343" ht="17.25" hidden="1" customHeight="1" spans="1:9">
      <c r="A343" s="53" t="s">
        <v>877</v>
      </c>
      <c r="B343" s="54"/>
      <c r="C343" s="55" t="s">
        <v>1641</v>
      </c>
      <c r="F343" s="56"/>
      <c r="G343" s="56"/>
      <c r="H343" s="56"/>
      <c r="I343" s="58"/>
    </row>
    <row r="344" ht="15" hidden="1" customHeight="1" spans="1:9">
      <c r="A344" s="53" t="s">
        <v>878</v>
      </c>
      <c r="B344" s="54"/>
      <c r="C344" s="58"/>
      <c r="F344" s="56"/>
      <c r="G344" s="56"/>
      <c r="H344" s="56"/>
      <c r="I344" s="58"/>
    </row>
    <row r="345" ht="15" hidden="1" customHeight="1" spans="1:9">
      <c r="A345" s="53" t="s">
        <v>879</v>
      </c>
      <c r="B345" s="54">
        <f>SUM(B346:B349)</f>
        <v>0</v>
      </c>
      <c r="C345" s="54">
        <f t="shared" ref="C345:H345" si="76">SUM(C346:C349)</f>
        <v>0</v>
      </c>
      <c r="D345" s="54">
        <f t="shared" si="76"/>
        <v>0</v>
      </c>
      <c r="E345" s="54">
        <f t="shared" si="76"/>
        <v>0</v>
      </c>
      <c r="F345" s="54">
        <f t="shared" si="76"/>
        <v>0</v>
      </c>
      <c r="G345" s="54">
        <f t="shared" si="76"/>
        <v>0</v>
      </c>
      <c r="H345" s="54">
        <f t="shared" si="76"/>
        <v>0</v>
      </c>
      <c r="I345" s="58"/>
    </row>
    <row r="346" ht="15" hidden="1" customHeight="1" spans="1:9">
      <c r="A346" s="53" t="s">
        <v>880</v>
      </c>
      <c r="B346" s="54"/>
      <c r="C346" s="58"/>
      <c r="F346" s="56"/>
      <c r="G346" s="56"/>
      <c r="H346" s="56"/>
      <c r="I346" s="58"/>
    </row>
    <row r="347" ht="15" hidden="1" customHeight="1" spans="1:9">
      <c r="A347" s="53" t="s">
        <v>881</v>
      </c>
      <c r="B347" s="54"/>
      <c r="C347" s="58"/>
      <c r="F347" s="56"/>
      <c r="G347" s="56"/>
      <c r="H347" s="56"/>
      <c r="I347" s="58"/>
    </row>
    <row r="348" ht="15" hidden="1" customHeight="1" spans="1:9">
      <c r="A348" s="53" t="s">
        <v>882</v>
      </c>
      <c r="B348" s="54"/>
      <c r="C348" s="58"/>
      <c r="F348" s="56"/>
      <c r="G348" s="56"/>
      <c r="H348" s="56"/>
      <c r="I348" s="58"/>
    </row>
    <row r="349" ht="15" hidden="1" customHeight="1" spans="1:9">
      <c r="A349" s="53" t="s">
        <v>883</v>
      </c>
      <c r="B349" s="54"/>
      <c r="C349" s="58"/>
      <c r="F349" s="56"/>
      <c r="G349" s="56"/>
      <c r="H349" s="56"/>
      <c r="I349" s="58"/>
    </row>
    <row r="350" ht="15" hidden="1" customHeight="1" spans="1:9">
      <c r="A350" s="53" t="s">
        <v>884</v>
      </c>
      <c r="B350" s="54">
        <f>SUM(B351:B352)</f>
        <v>0</v>
      </c>
      <c r="C350" s="54">
        <f t="shared" ref="C350:H350" si="77">SUM(C351:C352)</f>
        <v>0</v>
      </c>
      <c r="D350" s="54">
        <f t="shared" si="77"/>
        <v>0</v>
      </c>
      <c r="E350" s="54">
        <f t="shared" si="77"/>
        <v>0</v>
      </c>
      <c r="F350" s="54">
        <f t="shared" si="77"/>
        <v>0</v>
      </c>
      <c r="G350" s="54">
        <f t="shared" si="77"/>
        <v>0</v>
      </c>
      <c r="H350" s="54">
        <f t="shared" si="77"/>
        <v>0</v>
      </c>
      <c r="I350" s="58"/>
    </row>
    <row r="351" ht="15" hidden="1" customHeight="1" spans="1:9">
      <c r="A351" s="53" t="s">
        <v>885</v>
      </c>
      <c r="B351" s="54"/>
      <c r="C351" s="58"/>
      <c r="F351" s="56"/>
      <c r="G351" s="56"/>
      <c r="H351" s="56"/>
      <c r="I351" s="58"/>
    </row>
    <row r="352" ht="15" hidden="1" customHeight="1" spans="1:9">
      <c r="A352" s="53" t="s">
        <v>888</v>
      </c>
      <c r="B352" s="54"/>
      <c r="C352" s="58"/>
      <c r="F352" s="56"/>
      <c r="G352" s="56"/>
      <c r="H352" s="56"/>
      <c r="I352" s="58"/>
    </row>
    <row r="353" ht="15" hidden="1" customHeight="1" spans="1:9">
      <c r="A353" s="53" t="s">
        <v>889</v>
      </c>
      <c r="B353" s="54">
        <f>SUM(B354:B356)</f>
        <v>0</v>
      </c>
      <c r="C353" s="54">
        <f t="shared" ref="C353:H353" si="78">SUM(C354:C356)</f>
        <v>0</v>
      </c>
      <c r="D353" s="54">
        <f t="shared" si="78"/>
        <v>0</v>
      </c>
      <c r="E353" s="54">
        <f t="shared" si="78"/>
        <v>0</v>
      </c>
      <c r="F353" s="54">
        <f t="shared" si="78"/>
        <v>0</v>
      </c>
      <c r="G353" s="54">
        <f t="shared" si="78"/>
        <v>0</v>
      </c>
      <c r="H353" s="54">
        <f t="shared" si="78"/>
        <v>0</v>
      </c>
      <c r="I353" s="58"/>
    </row>
    <row r="354" ht="15" hidden="1" customHeight="1" spans="1:9">
      <c r="A354" s="53" t="s">
        <v>891</v>
      </c>
      <c r="B354" s="54"/>
      <c r="C354" s="58"/>
      <c r="F354" s="56"/>
      <c r="G354" s="56"/>
      <c r="H354" s="56"/>
      <c r="I354" s="58"/>
    </row>
    <row r="355" ht="15" hidden="1" customHeight="1" spans="1:9">
      <c r="A355" s="53" t="s">
        <v>892</v>
      </c>
      <c r="B355" s="54"/>
      <c r="C355" s="58"/>
      <c r="F355" s="56"/>
      <c r="G355" s="56"/>
      <c r="H355" s="56"/>
      <c r="I355" s="58"/>
    </row>
    <row r="356" ht="15" hidden="1" customHeight="1" spans="1:9">
      <c r="A356" s="53" t="s">
        <v>894</v>
      </c>
      <c r="B356" s="54"/>
      <c r="C356" s="58"/>
      <c r="F356" s="56"/>
      <c r="G356" s="56"/>
      <c r="H356" s="56"/>
      <c r="I356" s="58"/>
    </row>
    <row r="357" ht="15" hidden="1" customHeight="1" spans="1:9">
      <c r="A357" s="53" t="s">
        <v>895</v>
      </c>
      <c r="B357" s="54">
        <f>SUM(B358)</f>
        <v>0</v>
      </c>
      <c r="C357" s="54">
        <f t="shared" ref="C357:H357" si="79">SUM(C358)</f>
        <v>0</v>
      </c>
      <c r="D357" s="54">
        <f t="shared" si="79"/>
        <v>0</v>
      </c>
      <c r="E357" s="54">
        <f t="shared" si="79"/>
        <v>0</v>
      </c>
      <c r="F357" s="54">
        <f t="shared" si="79"/>
        <v>0</v>
      </c>
      <c r="G357" s="54">
        <f t="shared" si="79"/>
        <v>0</v>
      </c>
      <c r="H357" s="54">
        <f t="shared" si="79"/>
        <v>0</v>
      </c>
      <c r="I357" s="58"/>
    </row>
    <row r="358" ht="15" hidden="1" customHeight="1" spans="1:9">
      <c r="A358" s="53" t="s">
        <v>896</v>
      </c>
      <c r="B358" s="54"/>
      <c r="C358" s="58"/>
      <c r="F358" s="56"/>
      <c r="G358" s="56"/>
      <c r="H358" s="56"/>
      <c r="I358" s="58"/>
    </row>
    <row r="359" ht="15" hidden="1" customHeight="1" spans="1:9">
      <c r="A359" s="53" t="s">
        <v>897</v>
      </c>
      <c r="B359" s="54">
        <f>SUM(B360:B363)</f>
        <v>0</v>
      </c>
      <c r="C359" s="54">
        <f t="shared" ref="C359:H359" si="80">SUM(C360:C363)</f>
        <v>0</v>
      </c>
      <c r="D359" s="54">
        <f t="shared" si="80"/>
        <v>0</v>
      </c>
      <c r="E359" s="54">
        <f t="shared" si="80"/>
        <v>0</v>
      </c>
      <c r="F359" s="54">
        <f t="shared" si="80"/>
        <v>0</v>
      </c>
      <c r="G359" s="54">
        <f t="shared" si="80"/>
        <v>0</v>
      </c>
      <c r="H359" s="54">
        <f t="shared" si="80"/>
        <v>0</v>
      </c>
      <c r="I359" s="58"/>
    </row>
    <row r="360" ht="15" hidden="1" customHeight="1" spans="1:9">
      <c r="A360" s="53" t="s">
        <v>898</v>
      </c>
      <c r="B360" s="54"/>
      <c r="C360" s="58"/>
      <c r="F360" s="56"/>
      <c r="G360" s="56"/>
      <c r="H360" s="56"/>
      <c r="I360" s="58"/>
    </row>
    <row r="361" ht="15" hidden="1" customHeight="1" spans="1:9">
      <c r="A361" s="53" t="s">
        <v>899</v>
      </c>
      <c r="B361" s="54"/>
      <c r="C361" s="58"/>
      <c r="F361" s="56"/>
      <c r="G361" s="56"/>
      <c r="H361" s="56"/>
      <c r="I361" s="58"/>
    </row>
    <row r="362" ht="15" hidden="1" customHeight="1" spans="1:9">
      <c r="A362" s="53" t="s">
        <v>900</v>
      </c>
      <c r="B362" s="54"/>
      <c r="C362" s="58"/>
      <c r="F362" s="56"/>
      <c r="G362" s="56"/>
      <c r="H362" s="56"/>
      <c r="I362" s="58"/>
    </row>
    <row r="363" ht="15" hidden="1" customHeight="1" spans="1:9">
      <c r="A363" s="53" t="s">
        <v>901</v>
      </c>
      <c r="B363" s="54"/>
      <c r="C363" s="58"/>
      <c r="F363" s="56"/>
      <c r="G363" s="56"/>
      <c r="H363" s="56"/>
      <c r="I363" s="58"/>
    </row>
    <row r="364" ht="15" hidden="1" customHeight="1" spans="1:9">
      <c r="A364" s="53" t="s">
        <v>902</v>
      </c>
      <c r="B364" s="54">
        <f>SUM(B365)</f>
        <v>0</v>
      </c>
      <c r="C364" s="54">
        <f t="shared" ref="C364:H364" si="81">SUM(C365)</f>
        <v>0</v>
      </c>
      <c r="D364" s="54">
        <f t="shared" si="81"/>
        <v>0</v>
      </c>
      <c r="E364" s="54">
        <f t="shared" si="81"/>
        <v>0</v>
      </c>
      <c r="F364" s="54">
        <f t="shared" si="81"/>
        <v>0</v>
      </c>
      <c r="G364" s="54">
        <f t="shared" si="81"/>
        <v>0</v>
      </c>
      <c r="H364" s="54">
        <f t="shared" si="81"/>
        <v>0</v>
      </c>
      <c r="I364" s="58"/>
    </row>
    <row r="365" ht="9" hidden="1" customHeight="1" spans="1:9">
      <c r="A365" s="53" t="s">
        <v>903</v>
      </c>
      <c r="B365" s="54"/>
      <c r="C365" s="58"/>
      <c r="F365" s="56"/>
      <c r="G365" s="56"/>
      <c r="H365" s="56"/>
      <c r="I365" s="58"/>
    </row>
    <row r="366" s="37" customFormat="1" ht="21" customHeight="1" spans="1:9">
      <c r="A366" s="51" t="s">
        <v>904</v>
      </c>
      <c r="B366" s="52">
        <f>B367+B374+B376+B379+B381</f>
        <v>170</v>
      </c>
      <c r="C366" s="52">
        <f t="shared" ref="C366:H366" si="82">C367+C374+C376+C379+C381</f>
        <v>0</v>
      </c>
      <c r="D366" s="52">
        <f t="shared" si="82"/>
        <v>0</v>
      </c>
      <c r="E366" s="52">
        <f t="shared" si="82"/>
        <v>0</v>
      </c>
      <c r="F366" s="52">
        <f t="shared" si="82"/>
        <v>82.5</v>
      </c>
      <c r="G366" s="52">
        <f t="shared" si="82"/>
        <v>55.5</v>
      </c>
      <c r="H366" s="52">
        <f t="shared" si="82"/>
        <v>32</v>
      </c>
      <c r="I366" s="61"/>
    </row>
    <row r="367" s="37" customFormat="1" ht="22" customHeight="1" spans="1:9">
      <c r="A367" s="51" t="s">
        <v>905</v>
      </c>
      <c r="B367" s="52">
        <f>SUM(B368:B373)</f>
        <v>170</v>
      </c>
      <c r="C367" s="52">
        <f t="shared" ref="C367:H367" si="83">SUM(C368:C373)</f>
        <v>0</v>
      </c>
      <c r="D367" s="52">
        <f t="shared" si="83"/>
        <v>0</v>
      </c>
      <c r="E367" s="52">
        <f t="shared" si="83"/>
        <v>0</v>
      </c>
      <c r="F367" s="52">
        <f t="shared" si="83"/>
        <v>82.5</v>
      </c>
      <c r="G367" s="52">
        <f t="shared" si="83"/>
        <v>55.5</v>
      </c>
      <c r="H367" s="52">
        <f t="shared" si="83"/>
        <v>32</v>
      </c>
      <c r="I367" s="61"/>
    </row>
    <row r="368" ht="46" customHeight="1" spans="1:9">
      <c r="A368" s="53" t="s">
        <v>453</v>
      </c>
      <c r="B368" s="54">
        <v>100</v>
      </c>
      <c r="C368" s="58"/>
      <c r="F368" s="56">
        <v>25</v>
      </c>
      <c r="G368" s="56">
        <v>43</v>
      </c>
      <c r="H368" s="56">
        <v>32</v>
      </c>
      <c r="I368" s="58" t="s">
        <v>1957</v>
      </c>
    </row>
    <row r="369" ht="32" customHeight="1" spans="1:9">
      <c r="A369" s="53" t="s">
        <v>906</v>
      </c>
      <c r="B369" s="54">
        <v>70</v>
      </c>
      <c r="C369" s="58"/>
      <c r="F369" s="56">
        <v>57.5</v>
      </c>
      <c r="G369" s="56">
        <v>12.5</v>
      </c>
      <c r="H369" s="56"/>
      <c r="I369" s="58" t="s">
        <v>1958</v>
      </c>
    </row>
    <row r="370" ht="15" hidden="1" customHeight="1" spans="1:9">
      <c r="A370" s="53" t="s">
        <v>907</v>
      </c>
      <c r="B370" s="54"/>
      <c r="C370" s="58"/>
      <c r="F370" s="56"/>
      <c r="G370" s="56"/>
      <c r="H370" s="56"/>
      <c r="I370" s="58"/>
    </row>
    <row r="371" ht="15" hidden="1" customHeight="1" spans="1:9">
      <c r="A371" s="53" t="s">
        <v>908</v>
      </c>
      <c r="B371" s="54"/>
      <c r="C371" s="58"/>
      <c r="F371" s="56"/>
      <c r="G371" s="56"/>
      <c r="H371" s="56"/>
      <c r="I371" s="58"/>
    </row>
    <row r="372" ht="15" hidden="1" customHeight="1" spans="1:9">
      <c r="A372" s="53" t="s">
        <v>909</v>
      </c>
      <c r="B372" s="54"/>
      <c r="C372" s="58"/>
      <c r="F372" s="56"/>
      <c r="G372" s="56"/>
      <c r="H372" s="56"/>
      <c r="I372" s="58"/>
    </row>
    <row r="373" ht="15" hidden="1" customHeight="1" spans="1:9">
      <c r="A373" s="53" t="s">
        <v>912</v>
      </c>
      <c r="B373" s="54"/>
      <c r="C373" s="58"/>
      <c r="F373" s="56"/>
      <c r="G373" s="56"/>
      <c r="H373" s="56"/>
      <c r="I373" s="58"/>
    </row>
    <row r="374" ht="15" hidden="1" customHeight="1" spans="1:9">
      <c r="A374" s="53" t="s">
        <v>913</v>
      </c>
      <c r="B374" s="54">
        <f>SUM(B375)</f>
        <v>0</v>
      </c>
      <c r="C374" s="54">
        <f t="shared" ref="C374:H374" si="84">SUM(C375)</f>
        <v>0</v>
      </c>
      <c r="D374" s="54">
        <f t="shared" si="84"/>
        <v>0</v>
      </c>
      <c r="E374" s="54">
        <f t="shared" si="84"/>
        <v>0</v>
      </c>
      <c r="F374" s="54">
        <f t="shared" si="84"/>
        <v>0</v>
      </c>
      <c r="G374" s="54">
        <f t="shared" si="84"/>
        <v>0</v>
      </c>
      <c r="H374" s="54">
        <f t="shared" si="84"/>
        <v>0</v>
      </c>
      <c r="I374" s="58"/>
    </row>
    <row r="375" ht="15" hidden="1" customHeight="1" spans="1:9">
      <c r="A375" s="53" t="s">
        <v>914</v>
      </c>
      <c r="B375" s="54"/>
      <c r="C375" s="55" t="s">
        <v>1651</v>
      </c>
      <c r="F375" s="56"/>
      <c r="G375" s="56"/>
      <c r="H375" s="56"/>
      <c r="I375" s="58"/>
    </row>
    <row r="376" ht="15" hidden="1" customHeight="1" spans="1:9">
      <c r="A376" s="53" t="s">
        <v>915</v>
      </c>
      <c r="B376" s="54">
        <f>SUM(B377:B378)</f>
        <v>0</v>
      </c>
      <c r="C376" s="54">
        <f t="shared" ref="C376:H376" si="85">SUM(C377:C378)</f>
        <v>0</v>
      </c>
      <c r="D376" s="54">
        <f t="shared" si="85"/>
        <v>0</v>
      </c>
      <c r="E376" s="54">
        <f t="shared" si="85"/>
        <v>0</v>
      </c>
      <c r="F376" s="54">
        <f t="shared" si="85"/>
        <v>0</v>
      </c>
      <c r="G376" s="54">
        <f t="shared" si="85"/>
        <v>0</v>
      </c>
      <c r="H376" s="54">
        <f t="shared" si="85"/>
        <v>0</v>
      </c>
      <c r="I376" s="58"/>
    </row>
    <row r="377" ht="15" hidden="1" customHeight="1" spans="1:9">
      <c r="A377" s="53" t="s">
        <v>916</v>
      </c>
      <c r="B377" s="54"/>
      <c r="C377" s="58"/>
      <c r="F377" s="56"/>
      <c r="G377" s="56"/>
      <c r="H377" s="56"/>
      <c r="I377" s="58"/>
    </row>
    <row r="378" ht="15" hidden="1" customHeight="1" spans="1:9">
      <c r="A378" s="53" t="s">
        <v>917</v>
      </c>
      <c r="B378" s="54"/>
      <c r="C378" s="55" t="s">
        <v>1656</v>
      </c>
      <c r="F378" s="56"/>
      <c r="G378" s="56"/>
      <c r="H378" s="56"/>
      <c r="I378" s="58"/>
    </row>
    <row r="379" s="37" customFormat="1" ht="17.25" hidden="1" customHeight="1" spans="1:9">
      <c r="A379" s="51" t="s">
        <v>918</v>
      </c>
      <c r="B379" s="52">
        <f>SUM(B380)</f>
        <v>0</v>
      </c>
      <c r="C379" s="52">
        <f t="shared" ref="C379:H379" si="86">SUM(C380)</f>
        <v>0</v>
      </c>
      <c r="D379" s="52">
        <f t="shared" si="86"/>
        <v>0</v>
      </c>
      <c r="E379" s="52">
        <f t="shared" si="86"/>
        <v>0</v>
      </c>
      <c r="F379" s="52">
        <f t="shared" si="86"/>
        <v>0</v>
      </c>
      <c r="G379" s="52">
        <f t="shared" si="86"/>
        <v>0</v>
      </c>
      <c r="H379" s="52">
        <f t="shared" si="86"/>
        <v>0</v>
      </c>
      <c r="I379" s="61"/>
    </row>
    <row r="380" ht="16" hidden="1" customHeight="1" spans="1:9">
      <c r="A380" s="53" t="s">
        <v>919</v>
      </c>
      <c r="B380" s="54"/>
      <c r="C380" s="58" t="s">
        <v>1659</v>
      </c>
      <c r="F380" s="56"/>
      <c r="G380" s="56"/>
      <c r="H380" s="56"/>
      <c r="I380" s="58"/>
    </row>
    <row r="381" ht="15" hidden="1" customHeight="1" spans="1:9">
      <c r="A381" s="53" t="s">
        <v>920</v>
      </c>
      <c r="B381" s="54">
        <f>SUM(B382)</f>
        <v>0</v>
      </c>
      <c r="C381" s="54">
        <f t="shared" ref="C381:H381" si="87">SUM(C382)</f>
        <v>0</v>
      </c>
      <c r="D381" s="54">
        <f t="shared" si="87"/>
        <v>0</v>
      </c>
      <c r="E381" s="54">
        <f t="shared" si="87"/>
        <v>0</v>
      </c>
      <c r="F381" s="54">
        <f t="shared" si="87"/>
        <v>0</v>
      </c>
      <c r="G381" s="54">
        <f t="shared" si="87"/>
        <v>0</v>
      </c>
      <c r="H381" s="54">
        <f t="shared" si="87"/>
        <v>0</v>
      </c>
      <c r="I381" s="58"/>
    </row>
    <row r="382" ht="9" hidden="1" customHeight="1" spans="1:9">
      <c r="A382" s="53" t="s">
        <v>921</v>
      </c>
      <c r="B382" s="54"/>
      <c r="C382" s="58"/>
      <c r="F382" s="56"/>
      <c r="G382" s="56"/>
      <c r="H382" s="56"/>
      <c r="I382" s="58"/>
    </row>
    <row r="383" s="37" customFormat="1" ht="19" customHeight="1" spans="1:9">
      <c r="A383" s="51" t="s">
        <v>922</v>
      </c>
      <c r="B383" s="52">
        <f>B384+B402+B420+B439+B447+B453+B458</f>
        <v>417.5</v>
      </c>
      <c r="C383" s="52">
        <f t="shared" ref="C383:H383" si="88">C384+C402+C420+C439+C447+C453+C458</f>
        <v>0</v>
      </c>
      <c r="D383" s="52">
        <f t="shared" si="88"/>
        <v>0</v>
      </c>
      <c r="E383" s="52">
        <f t="shared" si="88"/>
        <v>0</v>
      </c>
      <c r="F383" s="52">
        <f t="shared" si="88"/>
        <v>380.3</v>
      </c>
      <c r="G383" s="52">
        <f t="shared" si="88"/>
        <v>37.2</v>
      </c>
      <c r="H383" s="52">
        <f t="shared" si="88"/>
        <v>0</v>
      </c>
      <c r="I383" s="61"/>
    </row>
    <row r="384" s="37" customFormat="1" ht="19" customHeight="1" spans="1:9">
      <c r="A384" s="51" t="s">
        <v>923</v>
      </c>
      <c r="B384" s="52">
        <f>SUM(B385:B401)</f>
        <v>3</v>
      </c>
      <c r="C384" s="52">
        <f t="shared" ref="C384:H384" si="89">SUM(C385:C401)</f>
        <v>0</v>
      </c>
      <c r="D384" s="52">
        <f t="shared" si="89"/>
        <v>0</v>
      </c>
      <c r="E384" s="52">
        <f t="shared" si="89"/>
        <v>0</v>
      </c>
      <c r="F384" s="52">
        <f t="shared" si="89"/>
        <v>1</v>
      </c>
      <c r="G384" s="52">
        <f t="shared" si="89"/>
        <v>2</v>
      </c>
      <c r="H384" s="52">
        <f t="shared" si="89"/>
        <v>0</v>
      </c>
      <c r="I384" s="61"/>
    </row>
    <row r="385" ht="18" customHeight="1" spans="1:9">
      <c r="A385" s="53" t="s">
        <v>453</v>
      </c>
      <c r="B385" s="54"/>
      <c r="C385" s="58" t="s">
        <v>1662</v>
      </c>
      <c r="F385" s="56"/>
      <c r="G385" s="56"/>
      <c r="H385" s="56"/>
      <c r="I385" s="58"/>
    </row>
    <row r="386" ht="18" hidden="1" customHeight="1" spans="1:9">
      <c r="A386" s="53" t="s">
        <v>924</v>
      </c>
      <c r="B386" s="54"/>
      <c r="C386" s="58"/>
      <c r="F386" s="56"/>
      <c r="G386" s="56"/>
      <c r="H386" s="56"/>
      <c r="I386" s="58"/>
    </row>
    <row r="387" ht="18" hidden="1" customHeight="1" spans="1:9">
      <c r="A387" s="53" t="s">
        <v>925</v>
      </c>
      <c r="B387" s="54"/>
      <c r="C387" s="58" t="s">
        <v>1663</v>
      </c>
      <c r="F387" s="56"/>
      <c r="G387" s="56"/>
      <c r="H387" s="56"/>
      <c r="I387" s="58"/>
    </row>
    <row r="388" ht="18" customHeight="1" spans="1:9">
      <c r="A388" s="53" t="s">
        <v>926</v>
      </c>
      <c r="B388" s="54">
        <v>3</v>
      </c>
      <c r="C388" s="58" t="s">
        <v>1666</v>
      </c>
      <c r="F388" s="56">
        <v>1</v>
      </c>
      <c r="G388" s="56">
        <v>2</v>
      </c>
      <c r="H388" s="56"/>
      <c r="I388" s="58" t="s">
        <v>1959</v>
      </c>
    </row>
    <row r="389" ht="18" hidden="1" customHeight="1" spans="1:9">
      <c r="A389" s="53" t="s">
        <v>927</v>
      </c>
      <c r="B389" s="54"/>
      <c r="C389" s="58"/>
      <c r="F389" s="56"/>
      <c r="G389" s="56"/>
      <c r="H389" s="56"/>
      <c r="I389" s="58"/>
    </row>
    <row r="390" ht="18" hidden="1" customHeight="1" spans="1:9">
      <c r="A390" s="53" t="s">
        <v>928</v>
      </c>
      <c r="B390" s="54"/>
      <c r="C390" s="58" t="s">
        <v>1669</v>
      </c>
      <c r="F390" s="56"/>
      <c r="G390" s="56"/>
      <c r="H390" s="56"/>
      <c r="I390" s="58"/>
    </row>
    <row r="391" ht="18" hidden="1" customHeight="1" spans="1:9">
      <c r="A391" s="53" t="s">
        <v>930</v>
      </c>
      <c r="B391" s="54"/>
      <c r="C391" s="58" t="s">
        <v>1674</v>
      </c>
      <c r="F391" s="56"/>
      <c r="G391" s="56"/>
      <c r="H391" s="56"/>
      <c r="I391" s="58"/>
    </row>
    <row r="392" ht="18" hidden="1" customHeight="1" spans="1:9">
      <c r="A392" s="53" t="s">
        <v>932</v>
      </c>
      <c r="B392" s="54"/>
      <c r="C392" s="58"/>
      <c r="F392" s="56"/>
      <c r="G392" s="56"/>
      <c r="H392" s="56"/>
      <c r="I392" s="58"/>
    </row>
    <row r="393" ht="18" hidden="1" customHeight="1" spans="1:9">
      <c r="A393" s="53" t="s">
        <v>1960</v>
      </c>
      <c r="B393" s="54"/>
      <c r="C393" s="58"/>
      <c r="F393" s="56"/>
      <c r="G393" s="56"/>
      <c r="H393" s="56"/>
      <c r="I393" s="58"/>
    </row>
    <row r="394" ht="18" hidden="1" customHeight="1" spans="1:9">
      <c r="A394" s="53" t="s">
        <v>1961</v>
      </c>
      <c r="B394" s="54"/>
      <c r="C394" s="58" t="s">
        <v>1678</v>
      </c>
      <c r="F394" s="56"/>
      <c r="G394" s="56"/>
      <c r="H394" s="56"/>
      <c r="I394" s="58"/>
    </row>
    <row r="395" ht="18" hidden="1" customHeight="1" spans="1:9">
      <c r="A395" s="53" t="s">
        <v>935</v>
      </c>
      <c r="B395" s="54"/>
      <c r="C395" s="58"/>
      <c r="F395" s="56"/>
      <c r="G395" s="56"/>
      <c r="H395" s="56"/>
      <c r="I395" s="58"/>
    </row>
    <row r="396" ht="18" hidden="1" customHeight="1" spans="1:9">
      <c r="A396" s="53" t="s">
        <v>936</v>
      </c>
      <c r="B396" s="54"/>
      <c r="C396" s="58"/>
      <c r="F396" s="56"/>
      <c r="G396" s="56"/>
      <c r="H396" s="56"/>
      <c r="I396" s="58"/>
    </row>
    <row r="397" ht="18" hidden="1" customHeight="1" spans="1:9">
      <c r="A397" s="53" t="s">
        <v>938</v>
      </c>
      <c r="B397" s="54"/>
      <c r="C397" s="58"/>
      <c r="F397" s="56"/>
      <c r="G397" s="56"/>
      <c r="H397" s="56"/>
      <c r="I397" s="58"/>
    </row>
    <row r="398" ht="18" hidden="1" customHeight="1" spans="1:9">
      <c r="A398" s="53" t="s">
        <v>1962</v>
      </c>
      <c r="B398" s="54"/>
      <c r="C398" s="58"/>
      <c r="F398" s="56"/>
      <c r="G398" s="56"/>
      <c r="H398" s="56"/>
      <c r="I398" s="58"/>
    </row>
    <row r="399" ht="18" hidden="1" customHeight="1" spans="1:9">
      <c r="A399" s="53" t="s">
        <v>1963</v>
      </c>
      <c r="B399" s="54"/>
      <c r="C399" s="58"/>
      <c r="F399" s="56"/>
      <c r="G399" s="56"/>
      <c r="H399" s="56"/>
      <c r="I399" s="58"/>
    </row>
    <row r="400" ht="18" hidden="1" customHeight="1" spans="1:9">
      <c r="A400" s="53" t="s">
        <v>940</v>
      </c>
      <c r="B400" s="54"/>
      <c r="C400" s="58" t="s">
        <v>1681</v>
      </c>
      <c r="F400" s="56"/>
      <c r="G400" s="56"/>
      <c r="H400" s="56"/>
      <c r="I400" s="58"/>
    </row>
    <row r="401" ht="18" hidden="1" customHeight="1" spans="1:9">
      <c r="A401" s="53" t="s">
        <v>942</v>
      </c>
      <c r="B401" s="54"/>
      <c r="C401" s="58" t="s">
        <v>1684</v>
      </c>
      <c r="F401" s="56"/>
      <c r="G401" s="56"/>
      <c r="H401" s="56"/>
      <c r="I401" s="58"/>
    </row>
    <row r="402" s="37" customFormat="1" ht="18" customHeight="1" spans="1:9">
      <c r="A402" s="51" t="s">
        <v>943</v>
      </c>
      <c r="B402" s="52">
        <f>SUM(B403:B419)</f>
        <v>133</v>
      </c>
      <c r="C402" s="52">
        <f t="shared" ref="C402:H402" si="90">SUM(C403:C419)</f>
        <v>0</v>
      </c>
      <c r="D402" s="52">
        <f t="shared" si="90"/>
        <v>0</v>
      </c>
      <c r="E402" s="52">
        <f t="shared" si="90"/>
        <v>0</v>
      </c>
      <c r="F402" s="52">
        <f t="shared" si="90"/>
        <v>119.3</v>
      </c>
      <c r="G402" s="52">
        <f t="shared" si="90"/>
        <v>13.7</v>
      </c>
      <c r="H402" s="52">
        <f t="shared" si="90"/>
        <v>0</v>
      </c>
      <c r="I402" s="61"/>
    </row>
    <row r="403" ht="33" customHeight="1" spans="1:9">
      <c r="A403" s="53" t="s">
        <v>453</v>
      </c>
      <c r="B403" s="54">
        <v>120</v>
      </c>
      <c r="C403" s="58"/>
      <c r="F403" s="56">
        <v>110</v>
      </c>
      <c r="G403" s="56">
        <v>10</v>
      </c>
      <c r="H403" s="56"/>
      <c r="I403" s="58" t="s">
        <v>1964</v>
      </c>
    </row>
    <row r="404" ht="0.75" hidden="1" customHeight="1" spans="1:9">
      <c r="A404" s="53" t="s">
        <v>944</v>
      </c>
      <c r="B404" s="54"/>
      <c r="C404" s="58"/>
      <c r="F404" s="56"/>
      <c r="G404" s="56"/>
      <c r="H404" s="56"/>
      <c r="I404" s="58"/>
    </row>
    <row r="405" ht="0.75" hidden="1" customHeight="1" spans="1:9">
      <c r="A405" s="53" t="s">
        <v>945</v>
      </c>
      <c r="B405" s="54"/>
      <c r="C405" s="58"/>
      <c r="F405" s="56"/>
      <c r="G405" s="56"/>
      <c r="H405" s="56"/>
      <c r="I405" s="58"/>
    </row>
    <row r="406" ht="0.75" hidden="1" customHeight="1" spans="1:9">
      <c r="A406" s="53" t="s">
        <v>946</v>
      </c>
      <c r="B406" s="54"/>
      <c r="C406" s="58" t="s">
        <v>1689</v>
      </c>
      <c r="F406" s="56"/>
      <c r="G406" s="56"/>
      <c r="H406" s="56"/>
      <c r="I406" s="58"/>
    </row>
    <row r="407" ht="0.75" hidden="1" customHeight="1" spans="1:9">
      <c r="A407" s="53" t="s">
        <v>947</v>
      </c>
      <c r="B407" s="54"/>
      <c r="C407" s="58"/>
      <c r="F407" s="56"/>
      <c r="G407" s="56"/>
      <c r="H407" s="56"/>
      <c r="I407" s="58"/>
    </row>
    <row r="408" ht="0.75" hidden="1" customHeight="1" spans="1:9">
      <c r="A408" s="53" t="s">
        <v>948</v>
      </c>
      <c r="B408" s="54"/>
      <c r="C408" s="58"/>
      <c r="F408" s="56"/>
      <c r="G408" s="56"/>
      <c r="H408" s="56"/>
      <c r="I408" s="58"/>
    </row>
    <row r="409" ht="0.75" hidden="1" customHeight="1" spans="1:9">
      <c r="A409" s="53" t="s">
        <v>949</v>
      </c>
      <c r="B409" s="54"/>
      <c r="C409" s="58"/>
      <c r="F409" s="56"/>
      <c r="G409" s="56"/>
      <c r="H409" s="56"/>
      <c r="I409" s="58"/>
    </row>
    <row r="410" ht="6" hidden="1" customHeight="1" spans="1:9">
      <c r="A410" s="53" t="s">
        <v>950</v>
      </c>
      <c r="B410" s="54"/>
      <c r="C410" s="58"/>
      <c r="F410" s="56"/>
      <c r="G410" s="56"/>
      <c r="H410" s="56"/>
      <c r="I410" s="58"/>
    </row>
    <row r="411" ht="33" customHeight="1" spans="1:9">
      <c r="A411" s="53" t="s">
        <v>952</v>
      </c>
      <c r="B411" s="54">
        <v>13</v>
      </c>
      <c r="C411" s="58" t="s">
        <v>1694</v>
      </c>
      <c r="F411" s="56">
        <v>9.3</v>
      </c>
      <c r="G411" s="68">
        <v>3.7</v>
      </c>
      <c r="H411" s="68"/>
      <c r="I411" s="58" t="s">
        <v>1965</v>
      </c>
    </row>
    <row r="412" ht="15" hidden="1" customHeight="1" spans="1:9">
      <c r="A412" s="53" t="s">
        <v>953</v>
      </c>
      <c r="B412" s="54"/>
      <c r="C412" s="58" t="s">
        <v>1696</v>
      </c>
      <c r="F412" s="56"/>
      <c r="G412" s="56"/>
      <c r="H412" s="56"/>
      <c r="I412" s="58"/>
    </row>
    <row r="413" ht="15" hidden="1" customHeight="1" spans="1:9">
      <c r="A413" s="53" t="s">
        <v>954</v>
      </c>
      <c r="B413" s="54"/>
      <c r="C413" s="58"/>
      <c r="F413" s="56"/>
      <c r="G413" s="56"/>
      <c r="H413" s="56"/>
      <c r="I413" s="58"/>
    </row>
    <row r="414" ht="15" hidden="1" customHeight="1" spans="1:9">
      <c r="A414" s="53" t="s">
        <v>955</v>
      </c>
      <c r="B414" s="54"/>
      <c r="C414" s="58"/>
      <c r="F414" s="56"/>
      <c r="G414" s="56"/>
      <c r="H414" s="56"/>
      <c r="I414" s="58"/>
    </row>
    <row r="415" ht="15" hidden="1" customHeight="1" spans="1:9">
      <c r="A415" s="53" t="s">
        <v>956</v>
      </c>
      <c r="B415" s="54"/>
      <c r="C415" s="58"/>
      <c r="F415" s="56"/>
      <c r="G415" s="56"/>
      <c r="H415" s="56"/>
      <c r="I415" s="58"/>
    </row>
    <row r="416" ht="15" hidden="1" customHeight="1" spans="1:9">
      <c r="A416" s="53" t="s">
        <v>1966</v>
      </c>
      <c r="B416" s="54"/>
      <c r="C416" s="58"/>
      <c r="F416" s="56"/>
      <c r="G416" s="56"/>
      <c r="H416" s="56"/>
      <c r="I416" s="58"/>
    </row>
    <row r="417" ht="15" hidden="1" customHeight="1" spans="1:9">
      <c r="A417" s="53" t="s">
        <v>1967</v>
      </c>
      <c r="B417" s="54"/>
      <c r="C417" s="58" t="s">
        <v>1968</v>
      </c>
      <c r="F417" s="56"/>
      <c r="G417" s="56"/>
      <c r="H417" s="56"/>
      <c r="I417" s="58"/>
    </row>
    <row r="418" ht="15" hidden="1" customHeight="1" spans="1:9">
      <c r="A418" s="53" t="s">
        <v>958</v>
      </c>
      <c r="B418" s="54"/>
      <c r="C418" s="58" t="s">
        <v>1700</v>
      </c>
      <c r="F418" s="56"/>
      <c r="G418" s="56"/>
      <c r="H418" s="56"/>
      <c r="I418" s="58"/>
    </row>
    <row r="419" ht="15" hidden="1" customHeight="1" spans="1:9">
      <c r="A419" s="53" t="s">
        <v>959</v>
      </c>
      <c r="B419" s="54"/>
      <c r="C419" s="58"/>
      <c r="F419" s="56"/>
      <c r="G419" s="56"/>
      <c r="H419" s="56"/>
      <c r="I419" s="58"/>
    </row>
    <row r="420" s="37" customFormat="1" ht="15" customHeight="1" spans="1:9">
      <c r="A420" s="51" t="s">
        <v>960</v>
      </c>
      <c r="B420" s="52">
        <f>SUM(B421:B438)</f>
        <v>281.5</v>
      </c>
      <c r="C420" s="52">
        <f t="shared" ref="C420:H420" si="91">SUM(C421:C438)</f>
        <v>0</v>
      </c>
      <c r="D420" s="52">
        <f t="shared" si="91"/>
        <v>0</v>
      </c>
      <c r="E420" s="52">
        <f t="shared" si="91"/>
        <v>0</v>
      </c>
      <c r="F420" s="52">
        <f t="shared" si="91"/>
        <v>260</v>
      </c>
      <c r="G420" s="52">
        <f t="shared" si="91"/>
        <v>21.5</v>
      </c>
      <c r="H420" s="52">
        <f t="shared" si="91"/>
        <v>0</v>
      </c>
      <c r="I420" s="61"/>
    </row>
    <row r="421" ht="21" customHeight="1" spans="1:9">
      <c r="A421" s="53" t="s">
        <v>453</v>
      </c>
      <c r="B421" s="54">
        <v>281.5</v>
      </c>
      <c r="C421" s="58"/>
      <c r="F421" s="56">
        <v>260</v>
      </c>
      <c r="G421" s="56">
        <v>21.5</v>
      </c>
      <c r="H421" s="56"/>
      <c r="I421" s="58" t="s">
        <v>1969</v>
      </c>
    </row>
    <row r="422" ht="21" hidden="1" customHeight="1" spans="1:9">
      <c r="A422" s="53" t="s">
        <v>961</v>
      </c>
      <c r="B422" s="54"/>
      <c r="C422" s="58"/>
      <c r="F422" s="56"/>
      <c r="G422" s="56"/>
      <c r="H422" s="56"/>
      <c r="I422" s="58"/>
    </row>
    <row r="423" ht="21" hidden="1" customHeight="1" spans="1:9">
      <c r="A423" s="53" t="s">
        <v>962</v>
      </c>
      <c r="B423" s="54"/>
      <c r="C423" s="58"/>
      <c r="F423" s="56"/>
      <c r="G423" s="56"/>
      <c r="H423" s="56"/>
      <c r="I423" s="58"/>
    </row>
    <row r="424" ht="15" hidden="1" customHeight="1" spans="1:9">
      <c r="A424" s="53" t="s">
        <v>963</v>
      </c>
      <c r="B424" s="54"/>
      <c r="C424" s="58"/>
      <c r="F424" s="56"/>
      <c r="G424" s="56"/>
      <c r="H424" s="56"/>
      <c r="I424" s="58"/>
    </row>
    <row r="425" ht="45" hidden="1" customHeight="1" spans="1:9">
      <c r="A425" s="53" t="s">
        <v>964</v>
      </c>
      <c r="B425" s="54"/>
      <c r="C425" s="58"/>
      <c r="F425" s="56"/>
      <c r="G425" s="56"/>
      <c r="H425" s="56"/>
      <c r="I425" s="58"/>
    </row>
    <row r="426" ht="15" hidden="1" customHeight="1" spans="1:9">
      <c r="A426" s="53" t="s">
        <v>965</v>
      </c>
      <c r="B426" s="54"/>
      <c r="C426" s="58"/>
      <c r="F426" s="56"/>
      <c r="G426" s="56"/>
      <c r="H426" s="56"/>
      <c r="I426" s="58"/>
    </row>
    <row r="427" ht="15" hidden="1" customHeight="1" spans="1:9">
      <c r="A427" s="53" t="s">
        <v>966</v>
      </c>
      <c r="B427" s="54"/>
      <c r="C427" s="58"/>
      <c r="F427" s="56"/>
      <c r="G427" s="56"/>
      <c r="H427" s="56"/>
      <c r="I427" s="58"/>
    </row>
    <row r="428" ht="15" hidden="1" customHeight="1" spans="1:9">
      <c r="A428" s="53" t="s">
        <v>967</v>
      </c>
      <c r="B428" s="54"/>
      <c r="C428" s="58"/>
      <c r="F428" s="56"/>
      <c r="G428" s="56"/>
      <c r="H428" s="56"/>
      <c r="I428" s="58"/>
    </row>
    <row r="429" ht="15" hidden="1" customHeight="1" spans="1:9">
      <c r="A429" s="53" t="s">
        <v>968</v>
      </c>
      <c r="B429" s="54"/>
      <c r="C429" s="58"/>
      <c r="F429" s="56"/>
      <c r="G429" s="56"/>
      <c r="H429" s="56"/>
      <c r="I429" s="58"/>
    </row>
    <row r="430" ht="15" hidden="1" customHeight="1" spans="1:9">
      <c r="A430" s="53" t="s">
        <v>969</v>
      </c>
      <c r="B430" s="54"/>
      <c r="C430" s="58" t="s">
        <v>1711</v>
      </c>
      <c r="F430" s="56"/>
      <c r="G430" s="56"/>
      <c r="H430" s="56"/>
      <c r="I430" s="58"/>
    </row>
    <row r="431" ht="15" hidden="1" customHeight="1" spans="1:9">
      <c r="A431" s="53" t="s">
        <v>970</v>
      </c>
      <c r="B431" s="54"/>
      <c r="C431" s="58"/>
      <c r="F431" s="56"/>
      <c r="G431" s="56"/>
      <c r="H431" s="56"/>
      <c r="I431" s="58"/>
    </row>
    <row r="432" ht="15" hidden="1" customHeight="1" spans="1:9">
      <c r="A432" s="53" t="s">
        <v>971</v>
      </c>
      <c r="B432" s="54"/>
      <c r="C432" s="58"/>
      <c r="F432" s="56"/>
      <c r="G432" s="56"/>
      <c r="H432" s="56"/>
      <c r="I432" s="58"/>
    </row>
    <row r="433" ht="15" hidden="1" customHeight="1" spans="1:9">
      <c r="A433" s="53" t="s">
        <v>972</v>
      </c>
      <c r="B433" s="54"/>
      <c r="C433" s="58"/>
      <c r="F433" s="56"/>
      <c r="G433" s="56"/>
      <c r="H433" s="56"/>
      <c r="I433" s="58"/>
    </row>
    <row r="434" ht="15" hidden="1" customHeight="1" spans="1:9">
      <c r="A434" s="53" t="s">
        <v>974</v>
      </c>
      <c r="B434" s="54"/>
      <c r="C434" s="58"/>
      <c r="F434" s="56"/>
      <c r="G434" s="56"/>
      <c r="H434" s="56"/>
      <c r="I434" s="58"/>
    </row>
    <row r="435" ht="15" hidden="1" customHeight="1" spans="1:9">
      <c r="A435" s="53" t="s">
        <v>1970</v>
      </c>
      <c r="B435" s="54"/>
      <c r="C435" s="58"/>
      <c r="F435" s="56"/>
      <c r="G435" s="56"/>
      <c r="H435" s="56"/>
      <c r="I435" s="58"/>
    </row>
    <row r="436" ht="15" hidden="1" customHeight="1" spans="1:9">
      <c r="A436" s="53" t="s">
        <v>976</v>
      </c>
      <c r="B436" s="54"/>
      <c r="C436" s="58" t="s">
        <v>1718</v>
      </c>
      <c r="F436" s="56"/>
      <c r="G436" s="56"/>
      <c r="H436" s="56"/>
      <c r="I436" s="58"/>
    </row>
    <row r="437" ht="15" hidden="1" customHeight="1" spans="1:9">
      <c r="A437" s="53" t="s">
        <v>977</v>
      </c>
      <c r="B437" s="54"/>
      <c r="C437" s="58" t="s">
        <v>1720</v>
      </c>
      <c r="F437" s="56"/>
      <c r="G437" s="56"/>
      <c r="H437" s="56"/>
      <c r="I437" s="58"/>
    </row>
    <row r="438" ht="15" hidden="1" customHeight="1" spans="1:9">
      <c r="A438" s="53" t="s">
        <v>978</v>
      </c>
      <c r="B438" s="54"/>
      <c r="C438" s="58"/>
      <c r="F438" s="56"/>
      <c r="G438" s="56"/>
      <c r="H438" s="56"/>
      <c r="I438" s="58"/>
    </row>
    <row r="439" ht="15" hidden="1" customHeight="1" spans="1:9">
      <c r="A439" s="53" t="s">
        <v>979</v>
      </c>
      <c r="B439" s="54">
        <f>SUM(B440:B446)</f>
        <v>0</v>
      </c>
      <c r="C439" s="54">
        <f t="shared" ref="C439:H439" si="92">SUM(C440:C446)</f>
        <v>0</v>
      </c>
      <c r="D439" s="54">
        <f t="shared" si="92"/>
        <v>0</v>
      </c>
      <c r="E439" s="54">
        <f t="shared" si="92"/>
        <v>0</v>
      </c>
      <c r="F439" s="54">
        <f t="shared" si="92"/>
        <v>0</v>
      </c>
      <c r="G439" s="54">
        <f t="shared" si="92"/>
        <v>0</v>
      </c>
      <c r="H439" s="54">
        <f t="shared" si="92"/>
        <v>0</v>
      </c>
      <c r="I439" s="58"/>
    </row>
    <row r="440" ht="15" hidden="1" customHeight="1" spans="1:9">
      <c r="A440" s="53" t="s">
        <v>453</v>
      </c>
      <c r="B440" s="54"/>
      <c r="C440" s="58"/>
      <c r="F440" s="56"/>
      <c r="G440" s="56"/>
      <c r="H440" s="56"/>
      <c r="I440" s="58"/>
    </row>
    <row r="441" ht="15" hidden="1" customHeight="1" spans="1:9">
      <c r="A441" s="53" t="s">
        <v>980</v>
      </c>
      <c r="B441" s="54"/>
      <c r="C441" s="58" t="s">
        <v>1725</v>
      </c>
      <c r="F441" s="56"/>
      <c r="G441" s="56"/>
      <c r="H441" s="56"/>
      <c r="I441" s="58"/>
    </row>
    <row r="442" ht="15" hidden="1" customHeight="1" spans="1:9">
      <c r="A442" s="53" t="s">
        <v>981</v>
      </c>
      <c r="B442" s="54"/>
      <c r="C442" s="58" t="s">
        <v>1728</v>
      </c>
      <c r="F442" s="56"/>
      <c r="G442" s="56"/>
      <c r="H442" s="56"/>
      <c r="I442" s="58"/>
    </row>
    <row r="443" ht="15" hidden="1" customHeight="1" spans="1:9">
      <c r="A443" s="53" t="s">
        <v>982</v>
      </c>
      <c r="B443" s="54"/>
      <c r="C443" s="58"/>
      <c r="F443" s="56"/>
      <c r="G443" s="56"/>
      <c r="H443" s="56"/>
      <c r="I443" s="58"/>
    </row>
    <row r="444" ht="15" hidden="1" customHeight="1" spans="1:9">
      <c r="A444" s="53" t="s">
        <v>1729</v>
      </c>
      <c r="B444" s="54"/>
      <c r="C444" s="58"/>
      <c r="F444" s="56"/>
      <c r="G444" s="56"/>
      <c r="H444" s="56"/>
      <c r="I444" s="58"/>
    </row>
    <row r="445" ht="15" hidden="1" customHeight="1" spans="1:9">
      <c r="A445" s="53" t="s">
        <v>984</v>
      </c>
      <c r="B445" s="54"/>
      <c r="C445" s="58"/>
      <c r="F445" s="56"/>
      <c r="G445" s="56"/>
      <c r="H445" s="56"/>
      <c r="I445" s="58"/>
    </row>
    <row r="446" ht="15" hidden="1" customHeight="1" spans="1:9">
      <c r="A446" s="53" t="s">
        <v>985</v>
      </c>
      <c r="B446" s="54"/>
      <c r="C446" s="58" t="s">
        <v>1730</v>
      </c>
      <c r="F446" s="56"/>
      <c r="G446" s="56"/>
      <c r="H446" s="56"/>
      <c r="I446" s="58"/>
    </row>
    <row r="447" ht="15" hidden="1" customHeight="1" spans="1:9">
      <c r="A447" s="53" t="s">
        <v>986</v>
      </c>
      <c r="B447" s="54">
        <f>SUM(B448:B452)</f>
        <v>0</v>
      </c>
      <c r="C447" s="54">
        <f t="shared" ref="C447:H447" si="93">SUM(C448:C452)</f>
        <v>0</v>
      </c>
      <c r="D447" s="54">
        <f t="shared" si="93"/>
        <v>0</v>
      </c>
      <c r="E447" s="54">
        <f t="shared" si="93"/>
        <v>0</v>
      </c>
      <c r="F447" s="54">
        <f t="shared" si="93"/>
        <v>0</v>
      </c>
      <c r="G447" s="54">
        <f t="shared" si="93"/>
        <v>0</v>
      </c>
      <c r="H447" s="54">
        <f t="shared" si="93"/>
        <v>0</v>
      </c>
      <c r="I447" s="58"/>
    </row>
    <row r="448" ht="15" hidden="1" customHeight="1" spans="1:9">
      <c r="A448" s="53" t="s">
        <v>696</v>
      </c>
      <c r="B448" s="54"/>
      <c r="C448" s="58"/>
      <c r="F448" s="56"/>
      <c r="G448" s="56"/>
      <c r="H448" s="56"/>
      <c r="I448" s="58"/>
    </row>
    <row r="449" ht="15" hidden="1" customHeight="1" spans="1:9">
      <c r="A449" s="53" t="s">
        <v>987</v>
      </c>
      <c r="B449" s="54"/>
      <c r="C449" s="58"/>
      <c r="F449" s="56"/>
      <c r="G449" s="56"/>
      <c r="H449" s="56"/>
      <c r="I449" s="58"/>
    </row>
    <row r="450" ht="15" hidden="1" customHeight="1" spans="1:9">
      <c r="A450" s="53" t="s">
        <v>988</v>
      </c>
      <c r="B450" s="54"/>
      <c r="C450" s="58"/>
      <c r="F450" s="56"/>
      <c r="G450" s="56"/>
      <c r="H450" s="56"/>
      <c r="I450" s="58"/>
    </row>
    <row r="451" ht="15" hidden="1" customHeight="1" spans="1:9">
      <c r="A451" s="53" t="s">
        <v>989</v>
      </c>
      <c r="B451" s="54"/>
      <c r="C451" s="58"/>
      <c r="F451" s="56"/>
      <c r="G451" s="56"/>
      <c r="H451" s="56"/>
      <c r="I451" s="58"/>
    </row>
    <row r="452" ht="15" hidden="1" customHeight="1" spans="1:9">
      <c r="A452" s="53" t="s">
        <v>990</v>
      </c>
      <c r="B452" s="54"/>
      <c r="C452" s="58"/>
      <c r="F452" s="56"/>
      <c r="G452" s="56"/>
      <c r="H452" s="56"/>
      <c r="I452" s="58"/>
    </row>
    <row r="453" ht="15" hidden="1" customHeight="1" spans="1:9">
      <c r="A453" s="53" t="s">
        <v>991</v>
      </c>
      <c r="B453" s="54">
        <f>SUM(B454:B457)</f>
        <v>0</v>
      </c>
      <c r="C453" s="54">
        <f t="shared" ref="C453:H453" si="94">SUM(C454:C457)</f>
        <v>0</v>
      </c>
      <c r="D453" s="54">
        <f t="shared" si="94"/>
        <v>0</v>
      </c>
      <c r="E453" s="54">
        <f t="shared" si="94"/>
        <v>0</v>
      </c>
      <c r="F453" s="54">
        <f t="shared" si="94"/>
        <v>0</v>
      </c>
      <c r="G453" s="54">
        <f t="shared" si="94"/>
        <v>0</v>
      </c>
      <c r="H453" s="54">
        <f t="shared" si="94"/>
        <v>0</v>
      </c>
      <c r="I453" s="58"/>
    </row>
    <row r="454" ht="15" hidden="1" customHeight="1" spans="1:9">
      <c r="A454" s="53" t="s">
        <v>992</v>
      </c>
      <c r="B454" s="54"/>
      <c r="C454" s="58" t="s">
        <v>1733</v>
      </c>
      <c r="F454" s="56"/>
      <c r="G454" s="56"/>
      <c r="H454" s="56"/>
      <c r="I454" s="58"/>
    </row>
    <row r="455" ht="15" hidden="1" customHeight="1" spans="1:9">
      <c r="A455" s="53" t="s">
        <v>993</v>
      </c>
      <c r="B455" s="54"/>
      <c r="C455" s="58" t="s">
        <v>1971</v>
      </c>
      <c r="F455" s="56"/>
      <c r="G455" s="56"/>
      <c r="H455" s="56"/>
      <c r="I455" s="58"/>
    </row>
    <row r="456" ht="15" hidden="1" customHeight="1" spans="1:9">
      <c r="A456" s="53" t="s">
        <v>994</v>
      </c>
      <c r="B456" s="54"/>
      <c r="C456" s="58"/>
      <c r="F456" s="56"/>
      <c r="G456" s="56"/>
      <c r="H456" s="56"/>
      <c r="I456" s="58"/>
    </row>
    <row r="457" ht="15" hidden="1" customHeight="1" spans="1:9">
      <c r="A457" s="53" t="s">
        <v>996</v>
      </c>
      <c r="B457" s="54"/>
      <c r="C457" s="58"/>
      <c r="F457" s="56"/>
      <c r="G457" s="56"/>
      <c r="H457" s="56"/>
      <c r="I457" s="58"/>
    </row>
    <row r="458" ht="15" hidden="1" customHeight="1" spans="1:9">
      <c r="A458" s="53" t="s">
        <v>1004</v>
      </c>
      <c r="B458" s="54">
        <f>SUM(B459:B460)</f>
        <v>0</v>
      </c>
      <c r="C458" s="54">
        <f t="shared" ref="C458:H458" si="95">SUM(C459:C460)</f>
        <v>0</v>
      </c>
      <c r="D458" s="54">
        <f t="shared" si="95"/>
        <v>0</v>
      </c>
      <c r="E458" s="54">
        <f t="shared" si="95"/>
        <v>0</v>
      </c>
      <c r="F458" s="54">
        <f t="shared" si="95"/>
        <v>0</v>
      </c>
      <c r="G458" s="54">
        <f t="shared" si="95"/>
        <v>0</v>
      </c>
      <c r="H458" s="54">
        <f t="shared" si="95"/>
        <v>0</v>
      </c>
      <c r="I458" s="58"/>
    </row>
    <row r="459" ht="15" hidden="1" customHeight="1" spans="1:9">
      <c r="A459" s="53" t="s">
        <v>1005</v>
      </c>
      <c r="B459" s="54"/>
      <c r="C459" s="58"/>
      <c r="F459" s="56"/>
      <c r="G459" s="56"/>
      <c r="H459" s="56"/>
      <c r="I459" s="58"/>
    </row>
    <row r="460" ht="15" hidden="1" customHeight="1" spans="1:9">
      <c r="A460" s="53" t="s">
        <v>1006</v>
      </c>
      <c r="B460" s="54"/>
      <c r="C460" s="58"/>
      <c r="F460" s="56"/>
      <c r="G460" s="56"/>
      <c r="H460" s="56"/>
      <c r="I460" s="58"/>
    </row>
    <row r="461" s="37" customFormat="1" ht="15" customHeight="1" spans="1:9">
      <c r="A461" s="51" t="s">
        <v>1007</v>
      </c>
      <c r="B461" s="52">
        <f>B462+B467+B472</f>
        <v>250</v>
      </c>
      <c r="C461" s="52">
        <f t="shared" ref="C461:H461" si="96">C462+C467+C472</f>
        <v>0</v>
      </c>
      <c r="D461" s="52">
        <f t="shared" si="96"/>
        <v>0</v>
      </c>
      <c r="E461" s="52">
        <f t="shared" si="96"/>
        <v>0</v>
      </c>
      <c r="F461" s="52">
        <f t="shared" si="96"/>
        <v>46</v>
      </c>
      <c r="G461" s="52">
        <f t="shared" si="96"/>
        <v>204</v>
      </c>
      <c r="H461" s="52">
        <f t="shared" si="96"/>
        <v>0</v>
      </c>
      <c r="I461" s="61"/>
    </row>
    <row r="462" s="37" customFormat="1" ht="15" customHeight="1" spans="1:9">
      <c r="A462" s="51" t="s">
        <v>1008</v>
      </c>
      <c r="B462" s="52">
        <f>SUM(B463:B466)</f>
        <v>250</v>
      </c>
      <c r="C462" s="52">
        <f t="shared" ref="C462:H462" si="97">SUM(C463:C466)</f>
        <v>0</v>
      </c>
      <c r="D462" s="52">
        <f t="shared" si="97"/>
        <v>0</v>
      </c>
      <c r="E462" s="52">
        <f t="shared" si="97"/>
        <v>0</v>
      </c>
      <c r="F462" s="52">
        <f t="shared" si="97"/>
        <v>46</v>
      </c>
      <c r="G462" s="52">
        <f t="shared" si="97"/>
        <v>204</v>
      </c>
      <c r="H462" s="52">
        <f t="shared" si="97"/>
        <v>0</v>
      </c>
      <c r="I462" s="61"/>
    </row>
    <row r="463" ht="102" customHeight="1" spans="1:9">
      <c r="A463" s="53" t="s">
        <v>453</v>
      </c>
      <c r="B463" s="54">
        <v>250</v>
      </c>
      <c r="C463" s="58"/>
      <c r="F463" s="56">
        <v>46</v>
      </c>
      <c r="G463" s="56">
        <v>204</v>
      </c>
      <c r="H463" s="56"/>
      <c r="I463" s="58" t="s">
        <v>1972</v>
      </c>
    </row>
    <row r="464" ht="14.25" customHeight="1" spans="1:9">
      <c r="A464" s="53" t="s">
        <v>1010</v>
      </c>
      <c r="B464" s="54"/>
      <c r="C464" s="58" t="s">
        <v>1746</v>
      </c>
      <c r="F464" s="56"/>
      <c r="G464" s="56"/>
      <c r="H464" s="56"/>
      <c r="I464" s="58"/>
    </row>
    <row r="465" ht="14.25" hidden="1" customHeight="1" spans="1:9">
      <c r="A465" s="53" t="s">
        <v>1014</v>
      </c>
      <c r="B465" s="54"/>
      <c r="C465" s="58"/>
      <c r="F465" s="56"/>
      <c r="G465" s="56"/>
      <c r="H465" s="56"/>
      <c r="I465" s="58"/>
    </row>
    <row r="466" ht="14.25" hidden="1" customHeight="1" spans="1:9">
      <c r="A466" s="53" t="s">
        <v>1015</v>
      </c>
      <c r="B466" s="54"/>
      <c r="C466" s="58"/>
      <c r="F466" s="56"/>
      <c r="G466" s="56"/>
      <c r="H466" s="56"/>
      <c r="I466" s="58"/>
    </row>
    <row r="467" ht="14.25" hidden="1" customHeight="1" spans="1:9">
      <c r="A467" s="53" t="s">
        <v>1973</v>
      </c>
      <c r="B467" s="54">
        <f>SUM(B468:B471)</f>
        <v>0</v>
      </c>
      <c r="C467" s="54">
        <f t="shared" ref="C467:H467" si="98">SUM(C468:C471)</f>
        <v>0</v>
      </c>
      <c r="D467" s="54">
        <f t="shared" si="98"/>
        <v>0</v>
      </c>
      <c r="E467" s="54">
        <f t="shared" si="98"/>
        <v>0</v>
      </c>
      <c r="F467" s="54">
        <f t="shared" si="98"/>
        <v>0</v>
      </c>
      <c r="G467" s="54">
        <f t="shared" si="98"/>
        <v>0</v>
      </c>
      <c r="H467" s="54">
        <f t="shared" si="98"/>
        <v>0</v>
      </c>
      <c r="I467" s="58"/>
    </row>
    <row r="468" ht="14.25" hidden="1" customHeight="1" spans="1:9">
      <c r="A468" s="53" t="s">
        <v>1017</v>
      </c>
      <c r="B468" s="54"/>
      <c r="C468" s="58"/>
      <c r="F468" s="56"/>
      <c r="G468" s="56"/>
      <c r="H468" s="56"/>
      <c r="I468" s="58"/>
    </row>
    <row r="469" ht="14.25" hidden="1" customHeight="1" spans="1:9">
      <c r="A469" s="53" t="s">
        <v>1018</v>
      </c>
      <c r="B469" s="54"/>
      <c r="C469" s="58"/>
      <c r="F469" s="56"/>
      <c r="G469" s="56"/>
      <c r="H469" s="56"/>
      <c r="I469" s="58"/>
    </row>
    <row r="470" ht="14.25" hidden="1" customHeight="1" spans="1:9">
      <c r="A470" s="53" t="s">
        <v>1019</v>
      </c>
      <c r="B470" s="54"/>
      <c r="C470" s="58"/>
      <c r="F470" s="56"/>
      <c r="G470" s="56"/>
      <c r="H470" s="56"/>
      <c r="I470" s="58"/>
    </row>
    <row r="471" ht="14.25" hidden="1" customHeight="1" spans="1:9">
      <c r="A471" s="53" t="s">
        <v>1974</v>
      </c>
      <c r="B471" s="54"/>
      <c r="C471" s="58"/>
      <c r="F471" s="56"/>
      <c r="G471" s="56"/>
      <c r="H471" s="56"/>
      <c r="I471" s="58"/>
    </row>
    <row r="472" ht="14.25" hidden="1" customHeight="1" spans="1:9">
      <c r="A472" s="53" t="s">
        <v>1021</v>
      </c>
      <c r="B472" s="54">
        <f>SUM(B473:B476)</f>
        <v>0</v>
      </c>
      <c r="C472" s="54">
        <f t="shared" ref="C472:H472" si="99">SUM(C473:C476)</f>
        <v>0</v>
      </c>
      <c r="D472" s="54">
        <f t="shared" si="99"/>
        <v>0</v>
      </c>
      <c r="E472" s="54">
        <f t="shared" si="99"/>
        <v>0</v>
      </c>
      <c r="F472" s="54">
        <f t="shared" si="99"/>
        <v>0</v>
      </c>
      <c r="G472" s="54">
        <f t="shared" si="99"/>
        <v>0</v>
      </c>
      <c r="H472" s="54">
        <f t="shared" si="99"/>
        <v>0</v>
      </c>
      <c r="I472" s="58"/>
    </row>
    <row r="473" ht="22.5" hidden="1" customHeight="1" spans="1:9">
      <c r="A473" s="53" t="s">
        <v>1022</v>
      </c>
      <c r="B473" s="54"/>
      <c r="C473" s="58"/>
      <c r="F473" s="56"/>
      <c r="G473" s="56"/>
      <c r="H473" s="56"/>
      <c r="I473" s="58"/>
    </row>
    <row r="474" ht="15" hidden="1" customHeight="1" spans="1:9">
      <c r="A474" s="53" t="s">
        <v>1023</v>
      </c>
      <c r="B474" s="54"/>
      <c r="C474" s="58"/>
      <c r="F474" s="56"/>
      <c r="G474" s="56"/>
      <c r="H474" s="56"/>
      <c r="I474" s="58"/>
    </row>
    <row r="475" ht="14.25" hidden="1" customHeight="1" spans="1:9">
      <c r="A475" s="53" t="s">
        <v>1024</v>
      </c>
      <c r="B475" s="54"/>
      <c r="C475" s="58"/>
      <c r="F475" s="56"/>
      <c r="G475" s="56"/>
      <c r="H475" s="56"/>
      <c r="I475" s="58"/>
    </row>
    <row r="476" ht="18.75" hidden="1" customHeight="1" spans="1:9">
      <c r="A476" s="53" t="s">
        <v>1025</v>
      </c>
      <c r="B476" s="54"/>
      <c r="C476" s="58"/>
      <c r="F476" s="56"/>
      <c r="G476" s="56"/>
      <c r="H476" s="56"/>
      <c r="I476" s="58"/>
    </row>
    <row r="477" s="37" customFormat="1" ht="12.75" customHeight="1" spans="1:9">
      <c r="A477" s="51" t="s">
        <v>1026</v>
      </c>
      <c r="B477" s="52">
        <f>B478+B481+B486</f>
        <v>65</v>
      </c>
      <c r="C477" s="52">
        <f t="shared" ref="C477:H477" si="100">C478+C481+C486</f>
        <v>0</v>
      </c>
      <c r="D477" s="52">
        <f t="shared" si="100"/>
        <v>0</v>
      </c>
      <c r="E477" s="52">
        <f t="shared" si="100"/>
        <v>0</v>
      </c>
      <c r="F477" s="52">
        <f t="shared" si="100"/>
        <v>42</v>
      </c>
      <c r="G477" s="52">
        <f t="shared" si="100"/>
        <v>23</v>
      </c>
      <c r="H477" s="52">
        <f t="shared" si="100"/>
        <v>0</v>
      </c>
      <c r="I477" s="61"/>
    </row>
    <row r="478" s="37" customFormat="1" ht="15" hidden="1" customHeight="1" spans="1:9">
      <c r="A478" s="51" t="s">
        <v>1027</v>
      </c>
      <c r="B478" s="52">
        <f>SUM(B479:B480)</f>
        <v>0</v>
      </c>
      <c r="C478" s="52">
        <f t="shared" ref="C478:H478" si="101">SUM(C479:C480)</f>
        <v>0</v>
      </c>
      <c r="D478" s="52">
        <f t="shared" si="101"/>
        <v>0</v>
      </c>
      <c r="E478" s="52">
        <f t="shared" si="101"/>
        <v>0</v>
      </c>
      <c r="F478" s="52">
        <f t="shared" si="101"/>
        <v>0</v>
      </c>
      <c r="G478" s="52">
        <f t="shared" si="101"/>
        <v>0</v>
      </c>
      <c r="H478" s="52">
        <f t="shared" si="101"/>
        <v>0</v>
      </c>
      <c r="I478" s="61"/>
    </row>
    <row r="479" s="37" customFormat="1" ht="15" hidden="1" customHeight="1" spans="1:9">
      <c r="A479" s="51" t="s">
        <v>453</v>
      </c>
      <c r="B479" s="52"/>
      <c r="C479" s="61" t="s">
        <v>1752</v>
      </c>
      <c r="D479" s="63"/>
      <c r="E479" s="63"/>
      <c r="F479" s="64"/>
      <c r="G479" s="64"/>
      <c r="H479" s="64"/>
      <c r="I479" s="61"/>
    </row>
    <row r="480" s="37" customFormat="1" ht="15" hidden="1" customHeight="1" spans="1:9">
      <c r="A480" s="51" t="s">
        <v>1029</v>
      </c>
      <c r="B480" s="52"/>
      <c r="C480" s="61"/>
      <c r="D480" s="63"/>
      <c r="E480" s="63"/>
      <c r="F480" s="64"/>
      <c r="G480" s="64"/>
      <c r="H480" s="64"/>
      <c r="I480" s="61"/>
    </row>
    <row r="481" s="37" customFormat="1" ht="15" customHeight="1" spans="1:9">
      <c r="A481" s="51" t="s">
        <v>1030</v>
      </c>
      <c r="B481" s="52">
        <f>SUM(B482:B485)</f>
        <v>65</v>
      </c>
      <c r="C481" s="52">
        <f t="shared" ref="C481:H481" si="102">SUM(C482:C485)</f>
        <v>0</v>
      </c>
      <c r="D481" s="52">
        <f t="shared" si="102"/>
        <v>0</v>
      </c>
      <c r="E481" s="52">
        <f t="shared" si="102"/>
        <v>0</v>
      </c>
      <c r="F481" s="52">
        <f t="shared" si="102"/>
        <v>42</v>
      </c>
      <c r="G481" s="52">
        <f t="shared" si="102"/>
        <v>23</v>
      </c>
      <c r="H481" s="52">
        <f t="shared" si="102"/>
        <v>0</v>
      </c>
      <c r="I481" s="61"/>
    </row>
    <row r="482" ht="15" customHeight="1" spans="1:9">
      <c r="A482" s="53" t="s">
        <v>453</v>
      </c>
      <c r="B482" s="54">
        <v>65</v>
      </c>
      <c r="C482" s="58" t="s">
        <v>1757</v>
      </c>
      <c r="F482" s="56">
        <v>42</v>
      </c>
      <c r="G482" s="56">
        <v>23</v>
      </c>
      <c r="H482" s="56"/>
      <c r="I482" s="58" t="s">
        <v>1975</v>
      </c>
    </row>
    <row r="483" ht="15" hidden="1" customHeight="1" spans="1:9">
      <c r="A483" s="53" t="s">
        <v>1031</v>
      </c>
      <c r="B483" s="54"/>
      <c r="C483" s="58"/>
      <c r="F483" s="56"/>
      <c r="G483" s="56"/>
      <c r="H483" s="56"/>
      <c r="I483" s="58"/>
    </row>
    <row r="484" ht="15" hidden="1" customHeight="1" spans="1:9">
      <c r="A484" s="53" t="s">
        <v>1032</v>
      </c>
      <c r="B484" s="54"/>
      <c r="C484" s="58"/>
      <c r="F484" s="56"/>
      <c r="G484" s="56"/>
      <c r="H484" s="56"/>
      <c r="I484" s="58"/>
    </row>
    <row r="485" ht="15" hidden="1" customHeight="1" spans="1:9">
      <c r="A485" s="53" t="s">
        <v>1033</v>
      </c>
      <c r="B485" s="54"/>
      <c r="C485" s="58"/>
      <c r="F485" s="56"/>
      <c r="G485" s="56"/>
      <c r="H485" s="56"/>
      <c r="I485" s="58"/>
    </row>
    <row r="486" s="37" customFormat="1" ht="15" hidden="1" customHeight="1" spans="1:9">
      <c r="A486" s="51" t="s">
        <v>1036</v>
      </c>
      <c r="B486" s="52">
        <f>SUM(B487:B488)</f>
        <v>0</v>
      </c>
      <c r="C486" s="52">
        <f t="shared" ref="C486:H486" si="103">SUM(C487:C488)</f>
        <v>0</v>
      </c>
      <c r="D486" s="52">
        <f t="shared" si="103"/>
        <v>0</v>
      </c>
      <c r="E486" s="52">
        <f t="shared" si="103"/>
        <v>0</v>
      </c>
      <c r="F486" s="52">
        <f t="shared" si="103"/>
        <v>0</v>
      </c>
      <c r="G486" s="52">
        <f t="shared" si="103"/>
        <v>0</v>
      </c>
      <c r="H486" s="52">
        <f t="shared" si="103"/>
        <v>0</v>
      </c>
      <c r="I486" s="61"/>
    </row>
    <row r="487" ht="15" hidden="1" customHeight="1" spans="1:9">
      <c r="A487" s="53" t="s">
        <v>1037</v>
      </c>
      <c r="B487" s="54"/>
      <c r="C487" s="58" t="s">
        <v>1764</v>
      </c>
      <c r="F487" s="56"/>
      <c r="G487" s="56"/>
      <c r="H487" s="68"/>
      <c r="I487" s="58"/>
    </row>
    <row r="488" ht="15" hidden="1" customHeight="1" spans="1:9">
      <c r="A488" s="53" t="s">
        <v>1038</v>
      </c>
      <c r="B488" s="54"/>
      <c r="C488" s="58"/>
      <c r="F488" s="56"/>
      <c r="G488" s="56"/>
      <c r="H488" s="56"/>
      <c r="I488" s="58"/>
    </row>
    <row r="489" s="37" customFormat="1" ht="14" customHeight="1" spans="1:9">
      <c r="A489" s="51" t="s">
        <v>1039</v>
      </c>
      <c r="B489" s="52">
        <f>B490+B493</f>
        <v>9</v>
      </c>
      <c r="C489" s="52">
        <f t="shared" ref="C489:H489" si="104">C490+C493</f>
        <v>0</v>
      </c>
      <c r="D489" s="52">
        <f t="shared" si="104"/>
        <v>0</v>
      </c>
      <c r="E489" s="52">
        <f t="shared" si="104"/>
        <v>0</v>
      </c>
      <c r="F489" s="52">
        <f t="shared" si="104"/>
        <v>9</v>
      </c>
      <c r="G489" s="52">
        <f t="shared" si="104"/>
        <v>0</v>
      </c>
      <c r="H489" s="52">
        <f t="shared" si="104"/>
        <v>0</v>
      </c>
      <c r="I489" s="61"/>
    </row>
    <row r="490" s="37" customFormat="1" ht="14" customHeight="1" spans="1:9">
      <c r="A490" s="51" t="s">
        <v>1040</v>
      </c>
      <c r="B490" s="52">
        <f>SUM(B491:B492)</f>
        <v>9</v>
      </c>
      <c r="C490" s="52">
        <f t="shared" ref="C490:H490" si="105">SUM(C491:C492)</f>
        <v>0</v>
      </c>
      <c r="D490" s="52">
        <f t="shared" si="105"/>
        <v>0</v>
      </c>
      <c r="E490" s="52">
        <f t="shared" si="105"/>
        <v>0</v>
      </c>
      <c r="F490" s="52">
        <f t="shared" si="105"/>
        <v>9</v>
      </c>
      <c r="G490" s="52">
        <f t="shared" si="105"/>
        <v>0</v>
      </c>
      <c r="H490" s="52">
        <f t="shared" si="105"/>
        <v>0</v>
      </c>
      <c r="I490" s="61"/>
    </row>
    <row r="491" s="37" customFormat="1" ht="14" customHeight="1" spans="1:9">
      <c r="A491" s="53" t="s">
        <v>453</v>
      </c>
      <c r="B491" s="54">
        <v>9</v>
      </c>
      <c r="C491" s="58" t="s">
        <v>1767</v>
      </c>
      <c r="D491" s="39"/>
      <c r="E491" s="39"/>
      <c r="F491" s="56">
        <v>9</v>
      </c>
      <c r="G491" s="56"/>
      <c r="H491" s="56"/>
      <c r="I491" s="58" t="s">
        <v>1976</v>
      </c>
    </row>
    <row r="492" s="37" customFormat="1" ht="14" customHeight="1" spans="1:9">
      <c r="A492" s="53" t="s">
        <v>1041</v>
      </c>
      <c r="B492" s="52"/>
      <c r="C492" s="61"/>
      <c r="D492" s="63"/>
      <c r="E492" s="63"/>
      <c r="F492" s="64"/>
      <c r="G492" s="64"/>
      <c r="H492" s="64"/>
      <c r="I492" s="61"/>
    </row>
    <row r="493" s="37" customFormat="1" ht="14" hidden="1" customHeight="1" spans="1:9">
      <c r="A493" s="51" t="s">
        <v>1042</v>
      </c>
      <c r="B493" s="52">
        <f>SUM(B494:B496)</f>
        <v>0</v>
      </c>
      <c r="C493" s="52">
        <f t="shared" ref="C493:H493" si="106">SUM(C494:C496)</f>
        <v>0</v>
      </c>
      <c r="D493" s="52">
        <f t="shared" si="106"/>
        <v>0</v>
      </c>
      <c r="E493" s="52">
        <f t="shared" si="106"/>
        <v>0</v>
      </c>
      <c r="F493" s="52">
        <f t="shared" si="106"/>
        <v>0</v>
      </c>
      <c r="G493" s="52">
        <f t="shared" si="106"/>
        <v>0</v>
      </c>
      <c r="H493" s="52">
        <f t="shared" si="106"/>
        <v>0</v>
      </c>
      <c r="I493" s="61"/>
    </row>
    <row r="494" ht="15" hidden="1" customHeight="1" spans="1:9">
      <c r="A494" s="53" t="s">
        <v>453</v>
      </c>
      <c r="B494" s="54"/>
      <c r="C494" s="58"/>
      <c r="F494" s="56"/>
      <c r="G494" s="56"/>
      <c r="H494" s="56"/>
      <c r="I494" s="58"/>
    </row>
    <row r="495" ht="15" hidden="1" customHeight="1" spans="1:9">
      <c r="A495" s="53" t="s">
        <v>1043</v>
      </c>
      <c r="B495" s="54"/>
      <c r="C495" s="58"/>
      <c r="F495" s="56"/>
      <c r="G495" s="56"/>
      <c r="H495" s="56"/>
      <c r="I495" s="58"/>
    </row>
    <row r="496" ht="15" hidden="1" customHeight="1" spans="1:9">
      <c r="A496" s="53" t="s">
        <v>1044</v>
      </c>
      <c r="B496" s="54"/>
      <c r="C496" s="58" t="s">
        <v>1776</v>
      </c>
      <c r="F496" s="56"/>
      <c r="G496" s="56"/>
      <c r="H496" s="56"/>
      <c r="I496" s="58"/>
    </row>
    <row r="497" s="37" customFormat="1" ht="15" customHeight="1" spans="1:9">
      <c r="A497" s="51" t="s">
        <v>1977</v>
      </c>
      <c r="B497" s="52">
        <f>B498+B512+B515</f>
        <v>1271</v>
      </c>
      <c r="C497" s="52">
        <f t="shared" ref="C497:H497" si="107">C498+C512+C515</f>
        <v>0</v>
      </c>
      <c r="D497" s="52">
        <f t="shared" si="107"/>
        <v>0</v>
      </c>
      <c r="E497" s="52">
        <f t="shared" si="107"/>
        <v>0</v>
      </c>
      <c r="F497" s="52">
        <f t="shared" si="107"/>
        <v>931</v>
      </c>
      <c r="G497" s="52">
        <f t="shared" si="107"/>
        <v>340</v>
      </c>
      <c r="H497" s="52">
        <f t="shared" si="107"/>
        <v>0</v>
      </c>
      <c r="I497" s="61"/>
    </row>
    <row r="498" s="37" customFormat="1" ht="15" customHeight="1" spans="1:9">
      <c r="A498" s="69" t="s">
        <v>1046</v>
      </c>
      <c r="B498" s="52">
        <f>SUM(B499:B511)</f>
        <v>1271</v>
      </c>
      <c r="C498" s="52">
        <f t="shared" ref="C498:H498" si="108">SUM(C499:C511)</f>
        <v>0</v>
      </c>
      <c r="D498" s="52">
        <f t="shared" si="108"/>
        <v>0</v>
      </c>
      <c r="E498" s="52">
        <f t="shared" si="108"/>
        <v>0</v>
      </c>
      <c r="F498" s="52">
        <f t="shared" si="108"/>
        <v>931</v>
      </c>
      <c r="G498" s="52">
        <f t="shared" si="108"/>
        <v>340</v>
      </c>
      <c r="H498" s="52">
        <f t="shared" si="108"/>
        <v>0</v>
      </c>
      <c r="I498" s="61"/>
    </row>
    <row r="499" ht="48" customHeight="1" spans="1:9">
      <c r="A499" s="70" t="s">
        <v>453</v>
      </c>
      <c r="B499" s="54">
        <v>1271</v>
      </c>
      <c r="C499" s="58"/>
      <c r="F499" s="56">
        <v>931</v>
      </c>
      <c r="G499" s="56">
        <v>340</v>
      </c>
      <c r="H499" s="56"/>
      <c r="I499" s="58" t="s">
        <v>1978</v>
      </c>
    </row>
    <row r="500" ht="17.25" hidden="1" customHeight="1" spans="1:9">
      <c r="A500" s="70" t="s">
        <v>1047</v>
      </c>
      <c r="B500" s="54"/>
      <c r="C500" s="58"/>
      <c r="F500" s="56"/>
      <c r="G500" s="56"/>
      <c r="H500" s="56"/>
      <c r="I500" s="58"/>
    </row>
    <row r="501" ht="17.25" hidden="1" customHeight="1" spans="1:9">
      <c r="A501" s="70" t="s">
        <v>1048</v>
      </c>
      <c r="B501" s="54"/>
      <c r="C501" s="58"/>
      <c r="F501" s="56"/>
      <c r="G501" s="56"/>
      <c r="H501" s="56"/>
      <c r="I501" s="58"/>
    </row>
    <row r="502" ht="17.25" hidden="1" customHeight="1" spans="1:9">
      <c r="A502" s="70" t="s">
        <v>1049</v>
      </c>
      <c r="B502" s="54"/>
      <c r="C502" s="58"/>
      <c r="F502" s="56"/>
      <c r="G502" s="56"/>
      <c r="H502" s="56"/>
      <c r="I502" s="58"/>
    </row>
    <row r="503" ht="17.25" hidden="1" customHeight="1" spans="1:9">
      <c r="A503" s="70" t="s">
        <v>1050</v>
      </c>
      <c r="B503" s="54"/>
      <c r="C503" s="58"/>
      <c r="F503" s="56"/>
      <c r="G503" s="56"/>
      <c r="H503" s="56"/>
      <c r="I503" s="58"/>
    </row>
    <row r="504" ht="17.25" hidden="1" customHeight="1" spans="1:9">
      <c r="A504" s="70" t="s">
        <v>1051</v>
      </c>
      <c r="B504" s="54"/>
      <c r="C504" s="58"/>
      <c r="F504" s="56"/>
      <c r="G504" s="56"/>
      <c r="H504" s="56"/>
      <c r="I504" s="58"/>
    </row>
    <row r="505" ht="17.25" hidden="1" customHeight="1" spans="1:9">
      <c r="A505" s="70" t="s">
        <v>1052</v>
      </c>
      <c r="B505" s="54"/>
      <c r="C505" s="58"/>
      <c r="F505" s="56"/>
      <c r="G505" s="56"/>
      <c r="H505" s="56"/>
      <c r="I505" s="58"/>
    </row>
    <row r="506" ht="17.25" hidden="1" customHeight="1" spans="1:9">
      <c r="A506" s="70" t="s">
        <v>1053</v>
      </c>
      <c r="B506" s="54"/>
      <c r="C506" s="58"/>
      <c r="F506" s="56"/>
      <c r="G506" s="56"/>
      <c r="H506" s="56"/>
      <c r="I506" s="58"/>
    </row>
    <row r="507" ht="17.25" hidden="1" customHeight="1" spans="1:9">
      <c r="A507" s="70" t="s">
        <v>1054</v>
      </c>
      <c r="B507" s="54"/>
      <c r="C507" s="58"/>
      <c r="F507" s="56"/>
      <c r="G507" s="56"/>
      <c r="H507" s="56"/>
      <c r="I507" s="58"/>
    </row>
    <row r="508" ht="17.25" hidden="1" customHeight="1" spans="1:9">
      <c r="A508" s="70" t="s">
        <v>1055</v>
      </c>
      <c r="B508" s="54"/>
      <c r="C508" s="58"/>
      <c r="F508" s="56"/>
      <c r="G508" s="56"/>
      <c r="H508" s="56"/>
      <c r="I508" s="58"/>
    </row>
    <row r="509" ht="17.25" hidden="1" customHeight="1" spans="1:9">
      <c r="A509" s="70" t="s">
        <v>1056</v>
      </c>
      <c r="B509" s="54"/>
      <c r="C509" s="58"/>
      <c r="F509" s="56"/>
      <c r="G509" s="56"/>
      <c r="H509" s="56"/>
      <c r="I509" s="58"/>
    </row>
    <row r="510" ht="17.25" hidden="1" customHeight="1" spans="1:9">
      <c r="A510" s="70" t="s">
        <v>924</v>
      </c>
      <c r="B510" s="54"/>
      <c r="C510" s="58"/>
      <c r="F510" s="56"/>
      <c r="G510" s="56"/>
      <c r="H510" s="56"/>
      <c r="I510" s="58"/>
    </row>
    <row r="511" ht="17.25" hidden="1" customHeight="1" spans="1:9">
      <c r="A511" s="70" t="s">
        <v>1783</v>
      </c>
      <c r="B511" s="54"/>
      <c r="C511" s="58"/>
      <c r="F511" s="56"/>
      <c r="G511" s="56"/>
      <c r="H511" s="56"/>
      <c r="I511" s="58"/>
    </row>
    <row r="512" ht="17.25" hidden="1" customHeight="1" spans="1:9">
      <c r="A512" s="53" t="s">
        <v>1058</v>
      </c>
      <c r="B512" s="54">
        <f>SUM(B513:B514)</f>
        <v>0</v>
      </c>
      <c r="C512" s="54">
        <f t="shared" ref="C512:H512" si="109">SUM(C513:C514)</f>
        <v>0</v>
      </c>
      <c r="D512" s="54">
        <f t="shared" si="109"/>
        <v>0</v>
      </c>
      <c r="E512" s="54">
        <f t="shared" si="109"/>
        <v>0</v>
      </c>
      <c r="F512" s="54">
        <f t="shared" si="109"/>
        <v>0</v>
      </c>
      <c r="G512" s="54">
        <f t="shared" si="109"/>
        <v>0</v>
      </c>
      <c r="H512" s="54">
        <f t="shared" si="109"/>
        <v>0</v>
      </c>
      <c r="I512" s="58"/>
    </row>
    <row r="513" ht="17.25" hidden="1" customHeight="1" spans="1:9">
      <c r="A513" s="53" t="s">
        <v>453</v>
      </c>
      <c r="B513" s="54"/>
      <c r="C513" s="58"/>
      <c r="F513" s="56"/>
      <c r="G513" s="56"/>
      <c r="H513" s="56"/>
      <c r="I513" s="58"/>
    </row>
    <row r="514" ht="17.25" hidden="1" customHeight="1" spans="1:9">
      <c r="A514" s="53" t="s">
        <v>1979</v>
      </c>
      <c r="B514" s="54"/>
      <c r="C514" s="58" t="s">
        <v>1786</v>
      </c>
      <c r="F514" s="56"/>
      <c r="G514" s="56"/>
      <c r="H514" s="56"/>
      <c r="I514" s="58"/>
    </row>
    <row r="515" ht="17.25" hidden="1" customHeight="1" spans="1:9">
      <c r="A515" s="53" t="s">
        <v>1060</v>
      </c>
      <c r="B515" s="54">
        <f>SUM(B516:B523)</f>
        <v>0</v>
      </c>
      <c r="C515" s="54">
        <f t="shared" ref="C515:H515" si="110">SUM(C516:C523)</f>
        <v>0</v>
      </c>
      <c r="D515" s="54">
        <f t="shared" si="110"/>
        <v>0</v>
      </c>
      <c r="E515" s="54">
        <f t="shared" si="110"/>
        <v>0</v>
      </c>
      <c r="F515" s="54">
        <f t="shared" si="110"/>
        <v>0</v>
      </c>
      <c r="G515" s="54">
        <f t="shared" si="110"/>
        <v>0</v>
      </c>
      <c r="H515" s="54">
        <f t="shared" si="110"/>
        <v>0</v>
      </c>
      <c r="I515" s="58"/>
    </row>
    <row r="516" ht="17.25" hidden="1" customHeight="1" spans="1:9">
      <c r="A516" s="53" t="s">
        <v>453</v>
      </c>
      <c r="B516" s="54"/>
      <c r="C516" s="58"/>
      <c r="F516" s="56"/>
      <c r="G516" s="56"/>
      <c r="H516" s="56"/>
      <c r="I516" s="58"/>
    </row>
    <row r="517" ht="17.25" hidden="1" customHeight="1" spans="1:9">
      <c r="A517" s="53" t="s">
        <v>1061</v>
      </c>
      <c r="B517" s="54"/>
      <c r="C517" s="58" t="s">
        <v>1787</v>
      </c>
      <c r="F517" s="56"/>
      <c r="G517" s="56"/>
      <c r="H517" s="56"/>
      <c r="I517" s="58"/>
    </row>
    <row r="518" ht="17.25" hidden="1" customHeight="1" spans="1:9">
      <c r="A518" s="53" t="s">
        <v>1062</v>
      </c>
      <c r="B518" s="54"/>
      <c r="C518" s="58" t="s">
        <v>1789</v>
      </c>
      <c r="F518" s="56"/>
      <c r="G518" s="56"/>
      <c r="H518" s="56"/>
      <c r="I518" s="58"/>
    </row>
    <row r="519" ht="17.25" hidden="1" customHeight="1" spans="1:9">
      <c r="A519" s="53" t="s">
        <v>1063</v>
      </c>
      <c r="B519" s="54"/>
      <c r="C519" s="58" t="s">
        <v>1790</v>
      </c>
      <c r="F519" s="56"/>
      <c r="G519" s="56"/>
      <c r="H519" s="56"/>
      <c r="I519" s="58"/>
    </row>
    <row r="520" ht="17.25" hidden="1" customHeight="1" spans="1:9">
      <c r="A520" s="53" t="s">
        <v>1064</v>
      </c>
      <c r="B520" s="54"/>
      <c r="C520" s="58" t="s">
        <v>1791</v>
      </c>
      <c r="F520" s="56"/>
      <c r="G520" s="56"/>
      <c r="H520" s="56"/>
      <c r="I520" s="58"/>
    </row>
    <row r="521" ht="17.25" hidden="1" customHeight="1" spans="1:9">
      <c r="A521" s="53" t="s">
        <v>1065</v>
      </c>
      <c r="B521" s="54"/>
      <c r="C521" s="58" t="s">
        <v>1793</v>
      </c>
      <c r="F521" s="56"/>
      <c r="G521" s="56"/>
      <c r="H521" s="56"/>
      <c r="I521" s="58"/>
    </row>
    <row r="522" ht="17.25" hidden="1" customHeight="1" spans="1:9">
      <c r="A522" s="53" t="s">
        <v>1066</v>
      </c>
      <c r="B522" s="54"/>
      <c r="C522" s="58"/>
      <c r="F522" s="56"/>
      <c r="G522" s="56"/>
      <c r="H522" s="56"/>
      <c r="I522" s="58"/>
    </row>
    <row r="523" ht="17.25" hidden="1" customHeight="1" spans="1:9">
      <c r="A523" s="53" t="s">
        <v>1067</v>
      </c>
      <c r="B523" s="54"/>
      <c r="C523" s="58"/>
      <c r="F523" s="56"/>
      <c r="G523" s="56"/>
      <c r="H523" s="56"/>
      <c r="I523" s="58"/>
    </row>
    <row r="524" ht="17.25" hidden="1" customHeight="1" spans="1:9">
      <c r="A524" s="53" t="s">
        <v>1068</v>
      </c>
      <c r="B524" s="54">
        <f>B525+B532</f>
        <v>0</v>
      </c>
      <c r="C524" s="54">
        <f t="shared" ref="C524:H524" si="111">C525+C532</f>
        <v>0</v>
      </c>
      <c r="D524" s="54">
        <f t="shared" si="111"/>
        <v>0</v>
      </c>
      <c r="E524" s="54">
        <f t="shared" si="111"/>
        <v>0</v>
      </c>
      <c r="F524" s="54">
        <f t="shared" si="111"/>
        <v>0</v>
      </c>
      <c r="G524" s="54">
        <f t="shared" si="111"/>
        <v>0</v>
      </c>
      <c r="H524" s="54">
        <f t="shared" si="111"/>
        <v>0</v>
      </c>
      <c r="I524" s="58"/>
    </row>
    <row r="525" ht="17.25" hidden="1" customHeight="1" spans="1:9">
      <c r="A525" s="53" t="s">
        <v>1069</v>
      </c>
      <c r="B525" s="54">
        <f>SUM(B526:B531)</f>
        <v>0</v>
      </c>
      <c r="C525" s="54">
        <f t="shared" ref="C525:H525" si="112">SUM(C526:C531)</f>
        <v>0</v>
      </c>
      <c r="D525" s="54">
        <f t="shared" si="112"/>
        <v>0</v>
      </c>
      <c r="E525" s="54">
        <f t="shared" si="112"/>
        <v>0</v>
      </c>
      <c r="F525" s="54">
        <f t="shared" si="112"/>
        <v>0</v>
      </c>
      <c r="G525" s="54">
        <f t="shared" si="112"/>
        <v>0</v>
      </c>
      <c r="H525" s="54">
        <f t="shared" si="112"/>
        <v>0</v>
      </c>
      <c r="I525" s="58"/>
    </row>
    <row r="526" ht="17.25" hidden="1" customHeight="1" spans="1:9">
      <c r="A526" s="53" t="s">
        <v>1070</v>
      </c>
      <c r="B526" s="54"/>
      <c r="C526" s="58"/>
      <c r="F526" s="56"/>
      <c r="G526" s="56"/>
      <c r="H526" s="56"/>
      <c r="I526" s="58"/>
    </row>
    <row r="527" ht="17.25" hidden="1" customHeight="1" spans="1:9">
      <c r="A527" s="53" t="s">
        <v>1071</v>
      </c>
      <c r="B527" s="54"/>
      <c r="C527" s="58"/>
      <c r="F527" s="56"/>
      <c r="G527" s="56"/>
      <c r="H527" s="56"/>
      <c r="I527" s="58"/>
    </row>
    <row r="528" ht="17.25" hidden="1" customHeight="1" spans="1:9">
      <c r="A528" s="53" t="s">
        <v>1072</v>
      </c>
      <c r="B528" s="54"/>
      <c r="C528" s="58" t="s">
        <v>1795</v>
      </c>
      <c r="F528" s="56"/>
      <c r="G528" s="56"/>
      <c r="H528" s="56"/>
      <c r="I528" s="58"/>
    </row>
    <row r="529" ht="17.25" hidden="1" customHeight="1" spans="1:9">
      <c r="A529" s="53" t="s">
        <v>1073</v>
      </c>
      <c r="B529" s="54"/>
      <c r="C529" s="58"/>
      <c r="F529" s="56"/>
      <c r="G529" s="56"/>
      <c r="H529" s="56"/>
      <c r="I529" s="58"/>
    </row>
    <row r="530" ht="17.25" hidden="1" customHeight="1" spans="1:9">
      <c r="A530" s="53" t="s">
        <v>1074</v>
      </c>
      <c r="B530" s="54"/>
      <c r="C530" s="58"/>
      <c r="F530" s="56"/>
      <c r="G530" s="56"/>
      <c r="H530" s="56"/>
      <c r="I530" s="58"/>
    </row>
    <row r="531" ht="17.25" hidden="1" customHeight="1" spans="1:9">
      <c r="A531" s="53" t="s">
        <v>1075</v>
      </c>
      <c r="B531" s="54"/>
      <c r="C531" s="58"/>
      <c r="F531" s="56"/>
      <c r="G531" s="56"/>
      <c r="H531" s="56"/>
      <c r="I531" s="58"/>
    </row>
    <row r="532" ht="17.25" hidden="1" customHeight="1" spans="1:9">
      <c r="A532" s="71" t="s">
        <v>1076</v>
      </c>
      <c r="B532" s="54">
        <f>SUM(B533)</f>
        <v>0</v>
      </c>
      <c r="C532" s="54">
        <f t="shared" ref="C532:H532" si="113">SUM(C533)</f>
        <v>0</v>
      </c>
      <c r="D532" s="54">
        <f t="shared" si="113"/>
        <v>0</v>
      </c>
      <c r="E532" s="54">
        <f t="shared" si="113"/>
        <v>0</v>
      </c>
      <c r="F532" s="54">
        <f t="shared" si="113"/>
        <v>0</v>
      </c>
      <c r="G532" s="54">
        <f t="shared" si="113"/>
        <v>0</v>
      </c>
      <c r="H532" s="54">
        <f t="shared" si="113"/>
        <v>0</v>
      </c>
      <c r="I532" s="58"/>
    </row>
    <row r="533" ht="17.25" hidden="1" customHeight="1" spans="1:9">
      <c r="A533" s="71" t="s">
        <v>1077</v>
      </c>
      <c r="B533" s="54"/>
      <c r="C533" s="58"/>
      <c r="F533" s="56"/>
      <c r="G533" s="56"/>
      <c r="H533" s="56"/>
      <c r="I533" s="58"/>
    </row>
    <row r="534" s="37" customFormat="1" ht="15" hidden="1" customHeight="1" spans="1:9">
      <c r="A534" s="51" t="s">
        <v>1980</v>
      </c>
      <c r="B534" s="52">
        <f>B535</f>
        <v>0</v>
      </c>
      <c r="C534" s="52">
        <f t="shared" ref="C534:H534" si="114">C535</f>
        <v>0</v>
      </c>
      <c r="D534" s="52">
        <f t="shared" si="114"/>
        <v>0</v>
      </c>
      <c r="E534" s="52">
        <f t="shared" si="114"/>
        <v>0</v>
      </c>
      <c r="F534" s="52">
        <f t="shared" si="114"/>
        <v>0</v>
      </c>
      <c r="G534" s="52">
        <f t="shared" si="114"/>
        <v>0</v>
      </c>
      <c r="H534" s="52">
        <f t="shared" si="114"/>
        <v>0</v>
      </c>
      <c r="I534" s="61"/>
    </row>
    <row r="535" s="37" customFormat="1" ht="15" hidden="1" customHeight="1" spans="1:9">
      <c r="A535" s="51" t="s">
        <v>1079</v>
      </c>
      <c r="B535" s="52">
        <f>SUM(B536:B537)</f>
        <v>0</v>
      </c>
      <c r="C535" s="52">
        <f t="shared" ref="C535:H535" si="115">SUM(C536:C537)</f>
        <v>0</v>
      </c>
      <c r="D535" s="52">
        <f t="shared" si="115"/>
        <v>0</v>
      </c>
      <c r="E535" s="52">
        <f t="shared" si="115"/>
        <v>0</v>
      </c>
      <c r="F535" s="52">
        <f t="shared" si="115"/>
        <v>0</v>
      </c>
      <c r="G535" s="52">
        <f t="shared" si="115"/>
        <v>0</v>
      </c>
      <c r="H535" s="52">
        <f t="shared" si="115"/>
        <v>0</v>
      </c>
      <c r="I535" s="61"/>
    </row>
    <row r="536" ht="15.75" hidden="1" customHeight="1" spans="1:9">
      <c r="A536" s="53" t="s">
        <v>453</v>
      </c>
      <c r="B536" s="54"/>
      <c r="C536" s="58" t="s">
        <v>1799</v>
      </c>
      <c r="F536" s="56"/>
      <c r="G536" s="56"/>
      <c r="H536" s="56"/>
      <c r="I536" s="58"/>
    </row>
    <row r="537" ht="15.75" hidden="1" customHeight="1" spans="1:9">
      <c r="A537" s="53" t="s">
        <v>1080</v>
      </c>
      <c r="B537" s="54"/>
      <c r="C537" s="58"/>
      <c r="F537" s="56"/>
      <c r="G537" s="56"/>
      <c r="H537" s="68"/>
      <c r="I537" s="58"/>
    </row>
    <row r="538" ht="15.75" hidden="1" customHeight="1" spans="1:9">
      <c r="A538" s="53" t="s">
        <v>1087</v>
      </c>
      <c r="B538" s="54"/>
      <c r="C538" s="58" t="s">
        <v>1804</v>
      </c>
      <c r="F538" s="56"/>
      <c r="G538" s="56"/>
      <c r="H538" s="56"/>
      <c r="I538" s="58"/>
    </row>
    <row r="539" ht="15.75" hidden="1" customHeight="1" spans="1:9">
      <c r="A539" s="53" t="s">
        <v>1981</v>
      </c>
      <c r="B539" s="54">
        <f>B540+B541+B543+B544+B546+B547</f>
        <v>0</v>
      </c>
      <c r="C539" s="54" t="e">
        <f t="shared" ref="C539:H539" si="116">C540+C541+C543+C544+C546+C547</f>
        <v>#VALUE!</v>
      </c>
      <c r="D539" s="54">
        <f t="shared" si="116"/>
        <v>0</v>
      </c>
      <c r="E539" s="54">
        <f t="shared" si="116"/>
        <v>0</v>
      </c>
      <c r="F539" s="54">
        <f t="shared" si="116"/>
        <v>0</v>
      </c>
      <c r="G539" s="54">
        <f t="shared" si="116"/>
        <v>0</v>
      </c>
      <c r="H539" s="54">
        <f t="shared" si="116"/>
        <v>0</v>
      </c>
      <c r="I539" s="58"/>
    </row>
    <row r="540" ht="15.75" hidden="1" customHeight="1" spans="1:9">
      <c r="A540" s="53" t="s">
        <v>1982</v>
      </c>
      <c r="B540" s="54"/>
      <c r="C540" s="58"/>
      <c r="F540" s="56"/>
      <c r="G540" s="56"/>
      <c r="H540" s="56"/>
      <c r="I540" s="58"/>
    </row>
    <row r="541" ht="15.75" hidden="1" customHeight="1" spans="1:9">
      <c r="A541" s="53" t="s">
        <v>1983</v>
      </c>
      <c r="B541" s="54">
        <f>SUM(B542)</f>
        <v>0</v>
      </c>
      <c r="C541" s="54">
        <f t="shared" ref="C541:H541" si="117">SUM(C542)</f>
        <v>0</v>
      </c>
      <c r="D541" s="54">
        <f t="shared" si="117"/>
        <v>0</v>
      </c>
      <c r="E541" s="54">
        <f t="shared" si="117"/>
        <v>0</v>
      </c>
      <c r="F541" s="54">
        <f t="shared" si="117"/>
        <v>0</v>
      </c>
      <c r="G541" s="54">
        <f t="shared" si="117"/>
        <v>0</v>
      </c>
      <c r="H541" s="54">
        <f t="shared" si="117"/>
        <v>0</v>
      </c>
      <c r="I541" s="58"/>
    </row>
    <row r="542" ht="15.75" hidden="1" customHeight="1" spans="1:9">
      <c r="A542" s="53" t="s">
        <v>1984</v>
      </c>
      <c r="B542" s="54"/>
      <c r="C542" s="58" t="s">
        <v>1815</v>
      </c>
      <c r="F542" s="56"/>
      <c r="G542" s="56"/>
      <c r="H542" s="56"/>
      <c r="I542" s="58"/>
    </row>
    <row r="543" ht="15.75" hidden="1" customHeight="1" spans="1:9">
      <c r="A543" s="53" t="s">
        <v>1985</v>
      </c>
      <c r="B543" s="54"/>
      <c r="C543" s="58"/>
      <c r="F543" s="56"/>
      <c r="G543" s="56"/>
      <c r="H543" s="56"/>
      <c r="I543" s="58"/>
    </row>
    <row r="544" ht="15.75" hidden="1" customHeight="1" spans="1:9">
      <c r="A544" s="53" t="s">
        <v>1986</v>
      </c>
      <c r="B544" s="54">
        <f>SUM(B545)</f>
        <v>0</v>
      </c>
      <c r="C544" s="54">
        <f t="shared" ref="C544:H544" si="118">SUM(C545)</f>
        <v>0</v>
      </c>
      <c r="D544" s="54">
        <f t="shared" si="118"/>
        <v>0</v>
      </c>
      <c r="E544" s="54">
        <f t="shared" si="118"/>
        <v>0</v>
      </c>
      <c r="F544" s="54">
        <f t="shared" si="118"/>
        <v>0</v>
      </c>
      <c r="G544" s="54">
        <f t="shared" si="118"/>
        <v>0</v>
      </c>
      <c r="H544" s="54">
        <f t="shared" si="118"/>
        <v>0</v>
      </c>
      <c r="I544" s="58"/>
    </row>
    <row r="545" ht="15.75" hidden="1" customHeight="1" spans="1:9">
      <c r="A545" s="53" t="s">
        <v>1987</v>
      </c>
      <c r="B545" s="54"/>
      <c r="C545" s="58"/>
      <c r="F545" s="56"/>
      <c r="G545" s="56"/>
      <c r="H545" s="56"/>
      <c r="I545" s="58"/>
    </row>
    <row r="546" ht="15.75" hidden="1" customHeight="1" spans="1:9">
      <c r="A546" s="53" t="s">
        <v>1988</v>
      </c>
      <c r="B546" s="54"/>
      <c r="C546" s="58" t="s">
        <v>1989</v>
      </c>
      <c r="F546" s="56"/>
      <c r="G546" s="56"/>
      <c r="H546" s="56"/>
      <c r="I546" s="58"/>
    </row>
    <row r="547" ht="15.75" hidden="1" customHeight="1" spans="1:9">
      <c r="A547" s="53" t="s">
        <v>1990</v>
      </c>
      <c r="B547" s="54"/>
      <c r="C547" s="58"/>
      <c r="F547" s="56"/>
      <c r="G547" s="56"/>
      <c r="H547" s="56"/>
      <c r="I547" s="58"/>
    </row>
    <row r="548" s="37" customFormat="1" ht="15.75" customHeight="1" spans="1:9">
      <c r="A548" s="51" t="s">
        <v>1991</v>
      </c>
      <c r="B548" s="52">
        <f>B549+B550</f>
        <v>100</v>
      </c>
      <c r="C548" s="52">
        <f t="shared" ref="C548:H548" si="119">C549+C550</f>
        <v>0</v>
      </c>
      <c r="D548" s="52">
        <f t="shared" si="119"/>
        <v>0</v>
      </c>
      <c r="E548" s="52">
        <f t="shared" si="119"/>
        <v>0</v>
      </c>
      <c r="F548" s="52">
        <f t="shared" si="119"/>
        <v>0</v>
      </c>
      <c r="G548" s="52">
        <f t="shared" si="119"/>
        <v>0</v>
      </c>
      <c r="H548" s="52">
        <f t="shared" si="119"/>
        <v>100</v>
      </c>
      <c r="I548" s="61"/>
    </row>
    <row r="549" ht="15.75" customHeight="1" spans="1:9">
      <c r="A549" s="53" t="s">
        <v>1088</v>
      </c>
      <c r="B549" s="54"/>
      <c r="C549" s="58"/>
      <c r="F549" s="56"/>
      <c r="G549" s="56"/>
      <c r="H549" s="56"/>
      <c r="I549" s="58"/>
    </row>
    <row r="550" ht="15.75" customHeight="1" spans="1:9">
      <c r="A550" s="53" t="s">
        <v>1089</v>
      </c>
      <c r="B550" s="54">
        <f>SUM(B551)</f>
        <v>100</v>
      </c>
      <c r="C550" s="54">
        <f t="shared" ref="C550:H550" si="120">SUM(C551)</f>
        <v>0</v>
      </c>
      <c r="D550" s="54">
        <f t="shared" si="120"/>
        <v>0</v>
      </c>
      <c r="E550" s="54">
        <f t="shared" si="120"/>
        <v>0</v>
      </c>
      <c r="F550" s="54">
        <f t="shared" si="120"/>
        <v>0</v>
      </c>
      <c r="G550" s="54">
        <f t="shared" si="120"/>
        <v>0</v>
      </c>
      <c r="H550" s="54">
        <f t="shared" si="120"/>
        <v>100</v>
      </c>
      <c r="I550" s="58"/>
    </row>
    <row r="551" ht="15.75" customHeight="1" spans="1:9">
      <c r="A551" s="53" t="s">
        <v>1090</v>
      </c>
      <c r="B551" s="54">
        <v>100</v>
      </c>
      <c r="C551" s="58"/>
      <c r="F551" s="56"/>
      <c r="G551" s="56"/>
      <c r="H551" s="68">
        <v>100</v>
      </c>
      <c r="I551" s="58" t="s">
        <v>1992</v>
      </c>
    </row>
    <row r="552" ht="15.75" customHeight="1" spans="1:9">
      <c r="A552" s="72" t="s">
        <v>330</v>
      </c>
      <c r="B552" s="52">
        <f>B5+B90+B97+B138+B174+B182+B205+B288+B329+B366+B383+B461+B477+B489+B497+B524+B534+B538+B539+B548</f>
        <v>5428.5</v>
      </c>
      <c r="C552" s="52" t="e">
        <f t="shared" ref="C552:H552" si="121">C5+C90+C97+C138+C174+C182+C205+C288+C329+C366+C383+C461+C477+C489+C497+C524+C534+C538+C539+C548</f>
        <v>#VALUE!</v>
      </c>
      <c r="D552" s="52">
        <f t="shared" si="121"/>
        <v>0</v>
      </c>
      <c r="E552" s="52">
        <f t="shared" si="121"/>
        <v>0</v>
      </c>
      <c r="F552" s="52">
        <f t="shared" si="121"/>
        <v>2993.3</v>
      </c>
      <c r="G552" s="52">
        <f t="shared" si="121"/>
        <v>1713.25</v>
      </c>
      <c r="H552" s="52">
        <f t="shared" si="121"/>
        <v>721.95</v>
      </c>
      <c r="I552" s="58"/>
    </row>
  </sheetData>
  <mergeCells count="4">
    <mergeCell ref="A1:I1"/>
    <mergeCell ref="F3:I3"/>
    <mergeCell ref="A3:A4"/>
    <mergeCell ref="B3:B4"/>
  </mergeCells>
  <printOptions horizontalCentered="1"/>
  <pageMargins left="0.349305555555556" right="0.349305555555556" top="0.588888888888889" bottom="0.588888888888889" header="0.509027777777778" footer="0.509027777777778"/>
  <pageSetup paperSize="9" orientation="landscape" horizontalDpi="300" verticalDpi="300"/>
  <headerFooter alignWithMargins="0" scaleWithDoc="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indexed="20"/>
  </sheetPr>
  <dimension ref="A1:F41"/>
  <sheetViews>
    <sheetView workbookViewId="0">
      <selection activeCell="J14" sqref="J14"/>
    </sheetView>
  </sheetViews>
  <sheetFormatPr defaultColWidth="9" defaultRowHeight="14.25" outlineLevelCol="5"/>
  <cols>
    <col min="1" max="1" width="32.125" style="1" customWidth="1"/>
    <col min="2" max="2" width="10" style="2" customWidth="1"/>
    <col min="3" max="3" width="25" style="1" customWidth="1"/>
    <col min="4" max="4" width="11.375" style="2" customWidth="1"/>
    <col min="5" max="16384" width="9" style="1"/>
  </cols>
  <sheetData>
    <row r="1" ht="31.5" customHeight="1" spans="1:4">
      <c r="A1" s="3" t="s">
        <v>1993</v>
      </c>
      <c r="B1" s="3"/>
      <c r="C1" s="3"/>
      <c r="D1" s="3"/>
    </row>
    <row r="2" ht="24.75" customHeight="1" spans="1:6">
      <c r="A2" s="4" t="s">
        <v>1994</v>
      </c>
      <c r="B2" s="4"/>
      <c r="C2" s="4"/>
      <c r="D2" s="4"/>
      <c r="E2" s="5"/>
      <c r="F2" s="5"/>
    </row>
    <row r="3" ht="27" customHeight="1" spans="1:4">
      <c r="A3" s="6" t="s">
        <v>1995</v>
      </c>
      <c r="B3" s="6"/>
      <c r="C3" s="6"/>
      <c r="D3" s="6"/>
    </row>
    <row r="4" ht="18" customHeight="1" spans="1:4">
      <c r="A4" s="7" t="s">
        <v>270</v>
      </c>
      <c r="B4" s="8"/>
      <c r="C4" s="7" t="s">
        <v>1996</v>
      </c>
      <c r="D4" s="8"/>
    </row>
    <row r="5" ht="19.5" customHeight="1" spans="1:4">
      <c r="A5" s="9" t="s">
        <v>272</v>
      </c>
      <c r="B5" s="9" t="s">
        <v>12</v>
      </c>
      <c r="C5" s="9" t="s">
        <v>273</v>
      </c>
      <c r="D5" s="10" t="s">
        <v>12</v>
      </c>
    </row>
    <row r="6" ht="18" customHeight="1" spans="1:4">
      <c r="A6" s="11" t="s">
        <v>557</v>
      </c>
      <c r="B6" s="12">
        <f>SUM(B7:B21)</f>
        <v>32660</v>
      </c>
      <c r="C6" s="13" t="s">
        <v>276</v>
      </c>
      <c r="D6" s="14">
        <v>55</v>
      </c>
    </row>
    <row r="7" ht="18" customHeight="1" spans="1:4">
      <c r="A7" s="15" t="s">
        <v>1997</v>
      </c>
      <c r="B7" s="16">
        <v>6325</v>
      </c>
      <c r="C7" s="13" t="s">
        <v>279</v>
      </c>
      <c r="D7" s="17"/>
    </row>
    <row r="8" ht="18" customHeight="1" spans="1:4">
      <c r="A8" s="15" t="s">
        <v>1998</v>
      </c>
      <c r="B8" s="16">
        <v>3713</v>
      </c>
      <c r="C8" s="13" t="s">
        <v>282</v>
      </c>
      <c r="D8" s="17">
        <v>1114</v>
      </c>
    </row>
    <row r="9" ht="18" customHeight="1" spans="1:4">
      <c r="A9" s="18" t="s">
        <v>561</v>
      </c>
      <c r="B9" s="16">
        <v>188</v>
      </c>
      <c r="C9" s="13" t="s">
        <v>285</v>
      </c>
      <c r="D9" s="17">
        <v>7523</v>
      </c>
    </row>
    <row r="10" ht="18" customHeight="1" spans="1:4">
      <c r="A10" s="18" t="s">
        <v>563</v>
      </c>
      <c r="B10" s="16"/>
      <c r="C10" s="13" t="s">
        <v>288</v>
      </c>
      <c r="D10" s="17">
        <v>5</v>
      </c>
    </row>
    <row r="11" ht="18" customHeight="1" spans="1:4">
      <c r="A11" s="18" t="s">
        <v>566</v>
      </c>
      <c r="B11" s="16"/>
      <c r="C11" s="13" t="s">
        <v>291</v>
      </c>
      <c r="D11" s="17">
        <v>395</v>
      </c>
    </row>
    <row r="12" ht="18" customHeight="1" spans="1:4">
      <c r="A12" s="18" t="s">
        <v>1999</v>
      </c>
      <c r="B12" s="16">
        <v>342</v>
      </c>
      <c r="C12" s="13" t="s">
        <v>294</v>
      </c>
      <c r="D12" s="17">
        <v>12511</v>
      </c>
    </row>
    <row r="13" ht="18" customHeight="1" spans="1:4">
      <c r="A13" s="18" t="s">
        <v>570</v>
      </c>
      <c r="B13" s="16">
        <v>679</v>
      </c>
      <c r="C13" s="13" t="s">
        <v>297</v>
      </c>
      <c r="D13" s="17">
        <v>8225</v>
      </c>
    </row>
    <row r="14" ht="18" customHeight="1" spans="1:4">
      <c r="A14" s="18" t="s">
        <v>572</v>
      </c>
      <c r="B14" s="16">
        <v>4381</v>
      </c>
      <c r="C14" s="13" t="s">
        <v>300</v>
      </c>
      <c r="D14" s="17">
        <v>7560</v>
      </c>
    </row>
    <row r="15" ht="18" customHeight="1" spans="1:4">
      <c r="A15" s="18" t="s">
        <v>573</v>
      </c>
      <c r="B15" s="16">
        <v>3454</v>
      </c>
      <c r="C15" s="13" t="s">
        <v>303</v>
      </c>
      <c r="D15" s="17"/>
    </row>
    <row r="16" ht="18" customHeight="1" spans="1:4">
      <c r="A16" s="15" t="s">
        <v>575</v>
      </c>
      <c r="B16" s="16">
        <v>5623</v>
      </c>
      <c r="C16" s="13" t="s">
        <v>306</v>
      </c>
      <c r="D16" s="17">
        <v>13377</v>
      </c>
    </row>
    <row r="17" ht="18" customHeight="1" spans="1:4">
      <c r="A17" s="18" t="s">
        <v>577</v>
      </c>
      <c r="B17" s="16">
        <v>717</v>
      </c>
      <c r="C17" s="13" t="s">
        <v>309</v>
      </c>
      <c r="D17" s="17">
        <v>3605</v>
      </c>
    </row>
    <row r="18" ht="18" customHeight="1" spans="1:4">
      <c r="A18" s="18" t="s">
        <v>578</v>
      </c>
      <c r="B18" s="16"/>
      <c r="C18" s="13" t="s">
        <v>311</v>
      </c>
      <c r="D18" s="17"/>
    </row>
    <row r="19" ht="18" customHeight="1" spans="1:4">
      <c r="A19" s="18" t="s">
        <v>580</v>
      </c>
      <c r="B19" s="16"/>
      <c r="C19" s="13" t="s">
        <v>313</v>
      </c>
      <c r="D19" s="17">
        <v>30</v>
      </c>
    </row>
    <row r="20" ht="18" customHeight="1" spans="1:4">
      <c r="A20" s="18" t="s">
        <v>582</v>
      </c>
      <c r="B20" s="16"/>
      <c r="C20" s="13" t="s">
        <v>315</v>
      </c>
      <c r="D20" s="17">
        <v>15</v>
      </c>
    </row>
    <row r="21" ht="18" customHeight="1" spans="1:4">
      <c r="A21" s="18" t="s">
        <v>583</v>
      </c>
      <c r="B21" s="19">
        <v>7238</v>
      </c>
      <c r="C21" s="13" t="s">
        <v>317</v>
      </c>
      <c r="D21" s="17">
        <v>794</v>
      </c>
    </row>
    <row r="22" ht="18" customHeight="1" spans="1:4">
      <c r="A22" s="20" t="s">
        <v>585</v>
      </c>
      <c r="B22" s="12">
        <f>SUM(B23:B38)</f>
        <v>22554</v>
      </c>
      <c r="C22" s="21" t="s">
        <v>319</v>
      </c>
      <c r="D22" s="17">
        <v>5</v>
      </c>
    </row>
    <row r="23" ht="18" customHeight="1" spans="1:5">
      <c r="A23" s="18" t="s">
        <v>587</v>
      </c>
      <c r="B23" s="16">
        <v>10</v>
      </c>
      <c r="C23" s="13" t="s">
        <v>321</v>
      </c>
      <c r="D23" s="17"/>
      <c r="E23" s="22"/>
    </row>
    <row r="24" ht="18" customHeight="1" spans="1:4">
      <c r="A24" s="18" t="s">
        <v>593</v>
      </c>
      <c r="B24" s="16">
        <v>23</v>
      </c>
      <c r="C24" s="13" t="s">
        <v>323</v>
      </c>
      <c r="D24" s="17"/>
    </row>
    <row r="25" ht="18" customHeight="1" spans="1:5">
      <c r="A25" s="18" t="s">
        <v>595</v>
      </c>
      <c r="B25" s="16">
        <v>1793</v>
      </c>
      <c r="C25" s="13" t="s">
        <v>325</v>
      </c>
      <c r="D25" s="17"/>
      <c r="E25" s="22"/>
    </row>
    <row r="26" ht="18" customHeight="1" spans="1:5">
      <c r="A26" s="18" t="s">
        <v>597</v>
      </c>
      <c r="B26" s="16">
        <v>5</v>
      </c>
      <c r="C26" s="13"/>
      <c r="D26" s="17"/>
      <c r="E26" s="22"/>
    </row>
    <row r="27" ht="18" customHeight="1" spans="1:4">
      <c r="A27" s="18" t="s">
        <v>599</v>
      </c>
      <c r="B27" s="16">
        <v>318</v>
      </c>
      <c r="C27" s="13"/>
      <c r="D27" s="17"/>
    </row>
    <row r="28" ht="18" customHeight="1" spans="1:4">
      <c r="A28" s="18" t="s">
        <v>601</v>
      </c>
      <c r="B28" s="16">
        <v>5674</v>
      </c>
      <c r="C28" s="13"/>
      <c r="D28" s="17"/>
    </row>
    <row r="29" ht="18" customHeight="1" spans="1:4">
      <c r="A29" s="18" t="s">
        <v>2000</v>
      </c>
      <c r="B29" s="16">
        <v>2063</v>
      </c>
      <c r="C29" s="13"/>
      <c r="D29" s="17"/>
    </row>
    <row r="30" ht="18" customHeight="1" spans="1:4">
      <c r="A30" s="18" t="s">
        <v>605</v>
      </c>
      <c r="B30" s="16">
        <v>420</v>
      </c>
      <c r="C30" s="13"/>
      <c r="D30" s="17"/>
    </row>
    <row r="31" ht="18" customHeight="1" spans="1:4">
      <c r="A31" s="18" t="s">
        <v>609</v>
      </c>
      <c r="B31" s="16">
        <v>8154</v>
      </c>
      <c r="C31" s="23"/>
      <c r="D31" s="24"/>
    </row>
    <row r="32" ht="18" customHeight="1" spans="1:4">
      <c r="A32" s="18" t="s">
        <v>611</v>
      </c>
      <c r="B32" s="16">
        <v>3263</v>
      </c>
      <c r="C32" s="23"/>
      <c r="D32" s="24"/>
    </row>
    <row r="33" ht="18" customHeight="1" spans="1:4">
      <c r="A33" s="18" t="s">
        <v>612</v>
      </c>
      <c r="B33" s="16"/>
      <c r="C33" s="23"/>
      <c r="D33" s="24"/>
    </row>
    <row r="34" ht="18" customHeight="1" spans="1:4">
      <c r="A34" s="18" t="s">
        <v>614</v>
      </c>
      <c r="B34" s="16">
        <v>30</v>
      </c>
      <c r="C34" s="23"/>
      <c r="D34" s="24"/>
    </row>
    <row r="35" ht="18" customHeight="1" spans="1:4">
      <c r="A35" s="18" t="s">
        <v>618</v>
      </c>
      <c r="B35" s="16">
        <v>15</v>
      </c>
      <c r="C35" s="25"/>
      <c r="D35" s="26"/>
    </row>
    <row r="36" ht="18" customHeight="1" spans="1:4">
      <c r="A36" s="18" t="s">
        <v>620</v>
      </c>
      <c r="B36" s="16">
        <v>786</v>
      </c>
      <c r="C36" s="25"/>
      <c r="D36" s="26"/>
    </row>
    <row r="37" ht="18" customHeight="1" spans="1:4">
      <c r="A37" s="18" t="s">
        <v>622</v>
      </c>
      <c r="B37" s="16"/>
      <c r="C37" s="27"/>
      <c r="D37" s="28"/>
    </row>
    <row r="38" ht="18" customHeight="1" spans="1:4">
      <c r="A38" s="29" t="s">
        <v>624</v>
      </c>
      <c r="B38" s="16"/>
      <c r="C38" s="27"/>
      <c r="D38" s="28"/>
    </row>
    <row r="39" ht="22.5" customHeight="1" spans="1:4">
      <c r="A39" s="30" t="s">
        <v>628</v>
      </c>
      <c r="B39" s="31">
        <f>B6+B22</f>
        <v>55214</v>
      </c>
      <c r="C39" s="32" t="s">
        <v>349</v>
      </c>
      <c r="D39" s="33">
        <f>SUM(D6:D38)</f>
        <v>55214</v>
      </c>
    </row>
    <row r="40" ht="21.75" customHeight="1" spans="1:2">
      <c r="A40" s="34"/>
      <c r="B40" s="35"/>
    </row>
    <row r="41" ht="21.75" customHeight="1"/>
  </sheetData>
  <mergeCells count="5">
    <mergeCell ref="A1:D1"/>
    <mergeCell ref="A2:D2"/>
    <mergeCell ref="A3:D3"/>
    <mergeCell ref="A4:B4"/>
    <mergeCell ref="C4:D4"/>
  </mergeCells>
  <dataValidations count="2">
    <dataValidation type="whole" operator="between" allowBlank="1" showInputMessage="1" showErrorMessage="1" sqref="D1 D4:D5 D40:D65536">
      <formula1>0</formula1>
      <formula2>100000000000</formula2>
    </dataValidation>
    <dataValidation type="whole" operator="between" allowBlank="1" showInputMessage="1" showErrorMessage="1" error="请输入整数！" sqref="D6:D39">
      <formula1>-100000000</formula1>
      <formula2>100000000</formula2>
    </dataValidation>
  </dataValidations>
  <printOptions horizontalCentered="1"/>
  <pageMargins left="0.349305555555556" right="0.349305555555556" top="0.588888888888889" bottom="0.388888888888889" header="0.509027777777778" footer="0.509027777777778"/>
  <pageSetup paperSize="9" orientation="portrait"/>
  <headerFooter alignWithMargins="0" scaleWithDoc="0"/>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StartUp</vt:lpstr>
      <vt:lpstr>封面</vt:lpstr>
      <vt:lpstr>2017年政府性基金预算收支总表(一)</vt:lpstr>
      <vt:lpstr>2017年政府性基金预算支出明细表(二)</vt:lpstr>
      <vt:lpstr>2017年政府性基金调入专项收入预算表</vt:lpstr>
      <vt:lpstr>2017年政府性基金预算支出资金涞源表</vt:lpstr>
      <vt:lpstr>表一（2017年简表人大报告用）</vt:lpstr>
      <vt:lpstr>表二2017年总表人大报告用</vt:lpstr>
      <vt:lpstr>表三（县直2017年公用</vt:lpstr>
      <vt:lpstr>表四2017年乡镇公用</vt:lpstr>
      <vt:lpstr>表五（2017年专项项目）</vt:lpstr>
      <vt:lpstr>表六（2017年非税安排支出）</vt:lpstr>
      <vt:lpstr>表八(2017年专款简表2)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mmm</dc:creator>
  <cp:lastModifiedBy>null,null,总收发</cp:lastModifiedBy>
  <cp:revision>1</cp:revision>
  <dcterms:created xsi:type="dcterms:W3CDTF">2008-01-02T07:28:00Z</dcterms:created>
  <cp:lastPrinted>2017-02-03T09:32:00Z</cp:lastPrinted>
  <dcterms:modified xsi:type="dcterms:W3CDTF">2017-06-26T07:26:07Z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2052-10.1.0.5559</vt:lpwstr>
  </property>
</Properties>
</file>