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<sst xmlns="http://schemas.openxmlformats.org/spreadsheetml/2006/main" count="83" uniqueCount="75">
  <si>
    <t>2021年各单位衔接资金及整合资金台账</t>
  </si>
  <si>
    <t>单位：万元</t>
  </si>
  <si>
    <t>单位名称</t>
  </si>
  <si>
    <t>项目名称</t>
  </si>
  <si>
    <t>安排整合资金</t>
  </si>
  <si>
    <t>已拨付到单位金额</t>
  </si>
  <si>
    <t>未拨付金额</t>
  </si>
  <si>
    <t>单位实际支出</t>
  </si>
  <si>
    <t>单位剩余金额</t>
  </si>
  <si>
    <t>支出率</t>
  </si>
  <si>
    <t>乡村振  兴局</t>
  </si>
  <si>
    <t>金融贴息项目</t>
  </si>
  <si>
    <t>雨露计划项目</t>
  </si>
  <si>
    <t>易地扶贫搬迁贷款及贴息</t>
  </si>
  <si>
    <t>县城产业园消防及外网配套工程</t>
  </si>
  <si>
    <t>南屯镇马圈搬迁片区防护工程</t>
  </si>
  <si>
    <t>养鸡场养猪场建设及附属设施</t>
  </si>
  <si>
    <t>光伏扶贫项目</t>
  </si>
  <si>
    <t>塔崖驿村搬迁片区</t>
  </si>
  <si>
    <t>污水处理项目</t>
  </si>
  <si>
    <t>项目管理费</t>
  </si>
  <si>
    <t>金家井乡北黄土岭、北牛栏村基础设施提升项目</t>
  </si>
  <si>
    <t>金家井乡寨沟门村基础设施提升项目</t>
  </si>
  <si>
    <t>小  计</t>
  </si>
  <si>
    <t>畜牧业发展服务中心</t>
  </si>
  <si>
    <t>涞源县生猪养殖粪污处理有机肥厂防洪及水土保持工程</t>
  </si>
  <si>
    <t>玖兴有机肥厂场地防护暨上庄村北阳沟农田保护基础设施工程</t>
  </si>
  <si>
    <t>北牛栏村扶贫交流基地养殖设施改造提升项目</t>
  </si>
  <si>
    <t>王安镇玖兴养鸡槽式发酵粪污处理项目</t>
  </si>
  <si>
    <t>2020年涞源县生猪养殖粪污处理有机肥厂项目尾款</t>
  </si>
  <si>
    <t>2019年涞源县76个养猪场异位发酵项目（养猪附属设施）尾款</t>
  </si>
  <si>
    <t>2019年涞源县东团堡乡北辛庄村和汤子岭村牛棚建设项目尾款</t>
  </si>
  <si>
    <t>金家井乡斜山村养殖场附属设施</t>
  </si>
  <si>
    <t>烟煤洞乡玖兴养鸡发酵粪污处理项目</t>
  </si>
  <si>
    <t>涞源镇扯拽沟村建设15米*100米发酵槽两个</t>
  </si>
  <si>
    <t>农业农     村局</t>
  </si>
  <si>
    <t>河北省涞源县贫困村食用菌（黑木耳）产业扶贫项目</t>
  </si>
  <si>
    <t>金家井乡扶贫示范园区生产运营电力配套工程</t>
  </si>
  <si>
    <t>农村生活垃圾治理</t>
  </si>
  <si>
    <t>高标准农田建设</t>
  </si>
  <si>
    <t>涞源县村级公厕改造项目</t>
  </si>
  <si>
    <t>扶贫益农信息社建设项目</t>
  </si>
  <si>
    <t>水利局</t>
  </si>
  <si>
    <t>非贫困村饮水安全工程（2019年项目）</t>
  </si>
  <si>
    <t>非贫困村机井通电项目（2019年项目）</t>
  </si>
  <si>
    <t>贫困村机井通电项目（2019年项目）</t>
  </si>
  <si>
    <t>贫困村二期饮水安全巩固提升项目（2019年项目）</t>
  </si>
  <si>
    <t>贫困村饮水安全巩固提升项目（2019年度）</t>
  </si>
  <si>
    <t>饮水安全（2021年项目）</t>
  </si>
  <si>
    <t>金家井乡寨沟门新村防洪工程</t>
  </si>
  <si>
    <t>交通运   输局</t>
  </si>
  <si>
    <t>农村公路建设项目</t>
  </si>
  <si>
    <t>人社局</t>
  </si>
  <si>
    <t>扶贫劳务岗</t>
  </si>
  <si>
    <t>脱贫人口跨省就业</t>
  </si>
  <si>
    <t>自然资源规划局</t>
  </si>
  <si>
    <t>危旧房改造</t>
  </si>
  <si>
    <t>望天岭林区建看护房1座</t>
  </si>
  <si>
    <t>生活用水</t>
  </si>
  <si>
    <t>生活用电</t>
  </si>
  <si>
    <t>网络信号</t>
  </si>
  <si>
    <t>房屋基础建设</t>
  </si>
  <si>
    <t>发改局</t>
  </si>
  <si>
    <t>街道治理</t>
  </si>
  <si>
    <t>总   计</t>
  </si>
  <si>
    <t>2021年衔接资金</t>
  </si>
  <si>
    <t>财政拨付金额</t>
  </si>
  <si>
    <t>单位剩余资金</t>
  </si>
  <si>
    <t>支出进度</t>
  </si>
  <si>
    <t>备注</t>
  </si>
  <si>
    <t>中央</t>
  </si>
  <si>
    <t>省级</t>
  </si>
  <si>
    <t>市级</t>
  </si>
  <si>
    <t>县级</t>
  </si>
  <si>
    <t>合计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</si>
</sst>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"/>
    <numFmt numFmtId="177" formatCode="0_ "/>
  </numFmts>
  <fonts count="3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b/>
      <sz val="10"/>
      <name val="宋体"/>
      <charset val="1"/>
    </font>
    <font>
      <b/>
      <sz val="11"/>
      <name val="宋体"/>
      <charset val="134"/>
    </font>
    <font>
      <b/>
      <sz val="11"/>
      <name val="宋体"/>
      <charset val="1"/>
    </font>
    <font>
      <b/>
      <sz val="14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5" borderId="2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13" borderId="3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7" borderId="30" applyNumberFormat="0" applyAlignment="0" applyProtection="0">
      <alignment vertical="center"/>
    </xf>
    <xf numFmtId="0" fontId="23" fillId="7" borderId="29" applyNumberFormat="0" applyAlignment="0" applyProtection="0">
      <alignment vertical="center"/>
    </xf>
    <xf numFmtId="0" fontId="28" fillId="16" borderId="33" applyNumberForma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3" fillId="0" borderId="36" applyNumberFormat="0" applyFill="0" applyAlignment="0" applyProtection="0">
      <alignment vertical="center"/>
    </xf>
    <xf numFmtId="0" fontId="32" fillId="0" borderId="3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2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10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 wrapText="1"/>
    </xf>
    <xf numFmtId="10" fontId="3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0" fontId="2" fillId="0" borderId="0" xfId="0" applyNumberFormat="1" applyFont="1" applyFill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10" fontId="7" fillId="0" borderId="8" xfId="0" applyNumberFormat="1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0" fontId="7" fillId="0" borderId="10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76" fontId="6" fillId="0" borderId="11" xfId="0" applyNumberFormat="1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10" fontId="7" fillId="0" borderId="13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center" vertical="center" wrapText="1"/>
    </xf>
    <xf numFmtId="176" fontId="13" fillId="0" borderId="15" xfId="0" applyNumberFormat="1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>
      <alignment horizontal="center" vertical="center" wrapText="1"/>
    </xf>
    <xf numFmtId="10" fontId="7" fillId="0" borderId="16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11" fillId="0" borderId="7" xfId="47" applyFont="1" applyFill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176" fontId="6" fillId="0" borderId="17" xfId="0" applyNumberFormat="1" applyFont="1" applyFill="1" applyBorder="1" applyAlignment="1">
      <alignment horizontal="center" vertical="center" wrapText="1"/>
    </xf>
    <xf numFmtId="10" fontId="7" fillId="0" borderId="18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176" fontId="10" fillId="0" borderId="7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6" fontId="15" fillId="0" borderId="19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0" fontId="7" fillId="0" borderId="20" xfId="0" applyNumberFormat="1" applyFont="1" applyFill="1" applyBorder="1" applyAlignment="1">
      <alignment horizontal="center" vertical="center" wrapText="1"/>
    </xf>
    <xf numFmtId="176" fontId="15" fillId="0" borderId="17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176" fontId="15" fillId="0" borderId="21" xfId="0" applyNumberFormat="1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>
      <alignment horizontal="center" vertical="center" wrapText="1"/>
    </xf>
    <xf numFmtId="176" fontId="2" fillId="0" borderId="15" xfId="0" applyNumberFormat="1" applyFont="1" applyFill="1" applyBorder="1" applyAlignment="1">
      <alignment horizontal="center" vertical="center" wrapText="1"/>
    </xf>
    <xf numFmtId="10" fontId="7" fillId="0" borderId="22" xfId="0" applyNumberFormat="1" applyFont="1" applyFill="1" applyBorder="1" applyAlignment="1">
      <alignment horizontal="center" vertical="center" wrapText="1"/>
    </xf>
    <xf numFmtId="176" fontId="2" fillId="0" borderId="23" xfId="0" applyNumberFormat="1" applyFont="1" applyFill="1" applyBorder="1" applyAlignment="1">
      <alignment horizontal="center" vertical="center" wrapText="1"/>
    </xf>
    <xf numFmtId="176" fontId="2" fillId="0" borderId="24" xfId="0" applyNumberFormat="1" applyFont="1" applyFill="1" applyBorder="1" applyAlignment="1">
      <alignment horizontal="center" vertical="center" wrapText="1"/>
    </xf>
    <xf numFmtId="176" fontId="8" fillId="0" borderId="12" xfId="0" applyNumberFormat="1" applyFont="1" applyFill="1" applyBorder="1" applyAlignment="1">
      <alignment horizontal="center" vertical="center" wrapText="1"/>
    </xf>
    <xf numFmtId="176" fontId="15" fillId="0" borderId="5" xfId="0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23" xfId="0" applyNumberFormat="1" applyFont="1" applyFill="1" applyBorder="1" applyAlignment="1">
      <alignment horizontal="center" vertical="center" wrapText="1"/>
    </xf>
    <xf numFmtId="176" fontId="15" fillId="0" borderId="14" xfId="0" applyNumberFormat="1" applyFont="1" applyFill="1" applyBorder="1" applyAlignment="1">
      <alignment horizontal="center" vertical="center" wrapText="1"/>
    </xf>
    <xf numFmtId="176" fontId="7" fillId="0" borderId="25" xfId="0" applyNumberFormat="1" applyFont="1" applyFill="1" applyBorder="1" applyAlignment="1">
      <alignment horizontal="center" vertical="center" wrapText="1"/>
    </xf>
    <xf numFmtId="176" fontId="7" fillId="0" borderId="26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horizontal="center" vertical="center" wrapText="1"/>
    </xf>
    <xf numFmtId="176" fontId="2" fillId="0" borderId="25" xfId="0" applyNumberFormat="1" applyFont="1" applyFill="1" applyBorder="1" applyAlignment="1">
      <alignment horizontal="center" vertical="center" wrapText="1"/>
    </xf>
    <xf numFmtId="176" fontId="2" fillId="0" borderId="27" xfId="0" applyNumberFormat="1" applyFont="1" applyFill="1" applyBorder="1" applyAlignment="1">
      <alignment horizontal="center" vertical="center" wrapText="1"/>
    </xf>
    <xf numFmtId="176" fontId="1" fillId="0" borderId="27" xfId="0" applyNumberFormat="1" applyFont="1" applyFill="1" applyBorder="1" applyAlignment="1">
      <alignment horizontal="center" vertical="center" wrapText="1"/>
    </xf>
    <xf numFmtId="10" fontId="1" fillId="0" borderId="28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 wrapText="1"/>
    </xf>
    <xf numFmtId="10" fontId="7" fillId="0" borderId="6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7" fontId="7" fillId="0" borderId="7" xfId="0" applyNumberFormat="1" applyFont="1" applyFill="1" applyBorder="1" applyAlignment="1">
      <alignment horizontal="center" vertical="center" wrapText="1"/>
    </xf>
    <xf numFmtId="10" fontId="7" fillId="0" borderId="7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14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horizontal="center" vertical="center" wrapText="1"/>
    </xf>
    <xf numFmtId="10" fontId="3" fillId="0" borderId="15" xfId="0" applyNumberFormat="1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2 3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5"/>
  <sheetViews>
    <sheetView tabSelected="1" workbookViewId="0">
      <selection activeCell="A1" sqref="A1:H1"/>
    </sheetView>
  </sheetViews>
  <sheetFormatPr defaultColWidth="9" defaultRowHeight="13.5"/>
  <cols>
    <col min="1" max="1" width="13.125" style="2" customWidth="1"/>
    <col min="2" max="2" width="31" style="2" customWidth="1"/>
    <col min="3" max="3" width="20.625" style="1" customWidth="1"/>
    <col min="4" max="4" width="18.25" style="1" customWidth="1"/>
    <col min="5" max="5" width="17.875" style="1" customWidth="1"/>
    <col min="6" max="6" width="19.375" style="1" customWidth="1"/>
    <col min="7" max="7" width="16.625" style="1" customWidth="1"/>
    <col min="8" max="8" width="11" style="3" customWidth="1"/>
    <col min="9" max="9" width="11" style="1" customWidth="1"/>
    <col min="10" max="16382" width="9" style="1"/>
    <col min="16383" max="16384" width="9" style="4"/>
  </cols>
  <sheetData>
    <row r="1" s="1" customFormat="1" ht="27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s="1" customFormat="1" ht="22" customHeight="1" spans="1:8">
      <c r="A2" s="7"/>
      <c r="B2" s="8"/>
      <c r="G2" s="2" t="s">
        <v>1</v>
      </c>
      <c r="H2" s="9"/>
    </row>
    <row r="3" s="1" customFormat="1" ht="27" customHeight="1" spans="1:8">
      <c r="A3" s="10" t="s">
        <v>2</v>
      </c>
      <c r="B3" s="11" t="s">
        <v>3</v>
      </c>
      <c r="C3" s="12" t="s">
        <v>4</v>
      </c>
      <c r="D3" s="13" t="s">
        <v>5</v>
      </c>
      <c r="E3" s="12" t="s">
        <v>6</v>
      </c>
      <c r="F3" s="13" t="s">
        <v>7</v>
      </c>
      <c r="G3" s="14" t="s">
        <v>8</v>
      </c>
      <c r="H3" s="15" t="s">
        <v>9</v>
      </c>
    </row>
    <row r="4" s="1" customFormat="1" ht="18" customHeight="1" spans="1:8">
      <c r="A4" s="16" t="s">
        <v>10</v>
      </c>
      <c r="B4" s="17" t="s">
        <v>11</v>
      </c>
      <c r="C4" s="18">
        <v>75</v>
      </c>
      <c r="D4" s="18">
        <v>45</v>
      </c>
      <c r="E4" s="19">
        <f t="shared" ref="E4:E15" si="0">C4-D4</f>
        <v>30</v>
      </c>
      <c r="F4" s="20">
        <v>44.049323</v>
      </c>
      <c r="G4" s="19">
        <f t="shared" ref="G4:G15" si="1">D4-F4</f>
        <v>0.950676999999999</v>
      </c>
      <c r="H4" s="21">
        <f>F16/C16</f>
        <v>0.155055764128315</v>
      </c>
    </row>
    <row r="5" s="1" customFormat="1" ht="18" customHeight="1" spans="1:8">
      <c r="A5" s="22"/>
      <c r="B5" s="23" t="s">
        <v>12</v>
      </c>
      <c r="C5" s="24">
        <v>290</v>
      </c>
      <c r="D5" s="24">
        <v>290</v>
      </c>
      <c r="E5" s="24">
        <f t="shared" si="0"/>
        <v>0</v>
      </c>
      <c r="F5" s="24">
        <v>149.55</v>
      </c>
      <c r="G5" s="24">
        <f t="shared" si="1"/>
        <v>140.45</v>
      </c>
      <c r="H5" s="25"/>
    </row>
    <row r="6" s="1" customFormat="1" ht="18" customHeight="1" spans="1:8">
      <c r="A6" s="22"/>
      <c r="B6" s="26" t="s">
        <v>13</v>
      </c>
      <c r="C6" s="24">
        <v>3945</v>
      </c>
      <c r="D6" s="24">
        <v>3945</v>
      </c>
      <c r="E6" s="24">
        <f t="shared" si="0"/>
        <v>0</v>
      </c>
      <c r="F6" s="24">
        <v>3945</v>
      </c>
      <c r="G6" s="24">
        <f t="shared" si="1"/>
        <v>0</v>
      </c>
      <c r="H6" s="25"/>
    </row>
    <row r="7" s="1" customFormat="1" ht="18" customHeight="1" spans="1:8">
      <c r="A7" s="22"/>
      <c r="B7" s="26" t="s">
        <v>14</v>
      </c>
      <c r="C7" s="24">
        <v>1100</v>
      </c>
      <c r="D7" s="24">
        <v>0</v>
      </c>
      <c r="E7" s="24">
        <f t="shared" si="0"/>
        <v>1100</v>
      </c>
      <c r="F7" s="24">
        <v>0</v>
      </c>
      <c r="G7" s="24">
        <f t="shared" si="1"/>
        <v>0</v>
      </c>
      <c r="H7" s="25"/>
    </row>
    <row r="8" s="1" customFormat="1" ht="18" customHeight="1" spans="1:8">
      <c r="A8" s="22"/>
      <c r="B8" s="26" t="s">
        <v>15</v>
      </c>
      <c r="C8" s="24">
        <v>126</v>
      </c>
      <c r="D8" s="24">
        <v>0</v>
      </c>
      <c r="E8" s="24">
        <f t="shared" si="0"/>
        <v>126</v>
      </c>
      <c r="F8" s="24">
        <v>0</v>
      </c>
      <c r="G8" s="24">
        <f t="shared" si="1"/>
        <v>0</v>
      </c>
      <c r="H8" s="25"/>
    </row>
    <row r="9" s="1" customFormat="1" ht="18" customHeight="1" spans="1:8">
      <c r="A9" s="27"/>
      <c r="B9" s="28" t="s">
        <v>16</v>
      </c>
      <c r="C9" s="29">
        <v>27297.825329</v>
      </c>
      <c r="D9" s="29">
        <v>1955.370104</v>
      </c>
      <c r="E9" s="24">
        <f t="shared" si="0"/>
        <v>25342.455225</v>
      </c>
      <c r="F9" s="29">
        <v>1304.079487</v>
      </c>
      <c r="G9" s="24">
        <f t="shared" si="1"/>
        <v>651.290617</v>
      </c>
      <c r="H9" s="30"/>
    </row>
    <row r="10" s="1" customFormat="1" ht="14" customHeight="1" spans="1:8">
      <c r="A10" s="27"/>
      <c r="B10" s="26" t="s">
        <v>17</v>
      </c>
      <c r="C10" s="29">
        <v>377.282119</v>
      </c>
      <c r="D10" s="29"/>
      <c r="E10" s="24">
        <f t="shared" si="0"/>
        <v>377.282119</v>
      </c>
      <c r="F10" s="29"/>
      <c r="G10" s="24">
        <f t="shared" si="1"/>
        <v>0</v>
      </c>
      <c r="H10" s="30"/>
    </row>
    <row r="11" s="1" customFormat="1" ht="14" customHeight="1" spans="1:8">
      <c r="A11" s="27"/>
      <c r="B11" s="26" t="s">
        <v>18</v>
      </c>
      <c r="C11" s="20">
        <v>400</v>
      </c>
      <c r="D11" s="29"/>
      <c r="E11" s="24">
        <f t="shared" si="0"/>
        <v>400</v>
      </c>
      <c r="F11" s="29"/>
      <c r="G11" s="24">
        <f t="shared" si="1"/>
        <v>0</v>
      </c>
      <c r="H11" s="30"/>
    </row>
    <row r="12" s="1" customFormat="1" ht="14" customHeight="1" spans="1:8">
      <c r="A12" s="27"/>
      <c r="B12" s="26" t="s">
        <v>19</v>
      </c>
      <c r="C12" s="20">
        <v>145</v>
      </c>
      <c r="D12" s="29"/>
      <c r="E12" s="24">
        <f t="shared" si="0"/>
        <v>145</v>
      </c>
      <c r="F12" s="29"/>
      <c r="G12" s="24">
        <f t="shared" si="1"/>
        <v>0</v>
      </c>
      <c r="H12" s="30"/>
    </row>
    <row r="13" s="1" customFormat="1" ht="14" customHeight="1" spans="1:8">
      <c r="A13" s="27"/>
      <c r="B13" s="26" t="s">
        <v>20</v>
      </c>
      <c r="C13" s="29">
        <v>295.321</v>
      </c>
      <c r="D13" s="29"/>
      <c r="E13" s="24">
        <f t="shared" si="0"/>
        <v>295.321</v>
      </c>
      <c r="F13" s="29"/>
      <c r="G13" s="24">
        <f t="shared" si="1"/>
        <v>0</v>
      </c>
      <c r="H13" s="30"/>
    </row>
    <row r="14" s="1" customFormat="1" ht="18" customHeight="1" spans="1:8">
      <c r="A14" s="27"/>
      <c r="B14" s="31" t="s">
        <v>21</v>
      </c>
      <c r="C14" s="29">
        <v>1000</v>
      </c>
      <c r="D14" s="29"/>
      <c r="E14" s="24">
        <f t="shared" si="0"/>
        <v>1000</v>
      </c>
      <c r="F14" s="29"/>
      <c r="G14" s="24">
        <f t="shared" si="1"/>
        <v>0</v>
      </c>
      <c r="H14" s="30"/>
    </row>
    <row r="15" s="1" customFormat="1" ht="18" customHeight="1" spans="1:8">
      <c r="A15" s="27"/>
      <c r="B15" s="32" t="s">
        <v>22</v>
      </c>
      <c r="C15" s="29">
        <v>50</v>
      </c>
      <c r="D15" s="29"/>
      <c r="E15" s="24">
        <f t="shared" si="0"/>
        <v>50</v>
      </c>
      <c r="F15" s="29"/>
      <c r="G15" s="24">
        <f t="shared" si="1"/>
        <v>0</v>
      </c>
      <c r="H15" s="30"/>
    </row>
    <row r="16" s="1" customFormat="1" ht="18" customHeight="1" spans="1:8">
      <c r="A16" s="33"/>
      <c r="B16" s="34" t="s">
        <v>23</v>
      </c>
      <c r="C16" s="35">
        <f t="shared" ref="C16:G16" si="2">SUM(C4:C15)</f>
        <v>35101.428448</v>
      </c>
      <c r="D16" s="35">
        <f t="shared" si="2"/>
        <v>6235.370104</v>
      </c>
      <c r="E16" s="36">
        <f t="shared" si="2"/>
        <v>28866.058344</v>
      </c>
      <c r="F16" s="36">
        <f t="shared" si="2"/>
        <v>5442.67881</v>
      </c>
      <c r="G16" s="36">
        <f t="shared" si="2"/>
        <v>792.691294</v>
      </c>
      <c r="H16" s="37"/>
    </row>
    <row r="17" s="1" customFormat="1" ht="29" customHeight="1" spans="1:8">
      <c r="A17" s="16" t="s">
        <v>24</v>
      </c>
      <c r="B17" s="26" t="s">
        <v>25</v>
      </c>
      <c r="C17" s="26">
        <v>320</v>
      </c>
      <c r="D17" s="24"/>
      <c r="E17" s="19">
        <f t="shared" ref="E17:E26" si="3">C17-D17</f>
        <v>320</v>
      </c>
      <c r="F17" s="19"/>
      <c r="G17" s="19">
        <f t="shared" ref="G17:G26" si="4">D17-F17</f>
        <v>0</v>
      </c>
      <c r="H17" s="21">
        <f>F27/C27</f>
        <v>0.0232823932083649</v>
      </c>
    </row>
    <row r="18" s="1" customFormat="1" ht="29" customHeight="1" spans="1:8">
      <c r="A18" s="22"/>
      <c r="B18" s="26" t="s">
        <v>26</v>
      </c>
      <c r="C18" s="38">
        <v>1303.659052</v>
      </c>
      <c r="D18" s="38"/>
      <c r="E18" s="24">
        <f t="shared" si="3"/>
        <v>1303.659052</v>
      </c>
      <c r="F18" s="24"/>
      <c r="G18" s="24">
        <f t="shared" si="4"/>
        <v>0</v>
      </c>
      <c r="H18" s="25"/>
    </row>
    <row r="19" s="1" customFormat="1" ht="29" customHeight="1" spans="1:8">
      <c r="A19" s="27"/>
      <c r="B19" s="26" t="s">
        <v>27</v>
      </c>
      <c r="C19" s="38">
        <v>40</v>
      </c>
      <c r="D19" s="38"/>
      <c r="E19" s="24">
        <f t="shared" si="3"/>
        <v>40</v>
      </c>
      <c r="F19" s="29"/>
      <c r="G19" s="24">
        <f t="shared" si="4"/>
        <v>0</v>
      </c>
      <c r="H19" s="30"/>
    </row>
    <row r="20" s="1" customFormat="1" ht="19" customHeight="1" spans="1:8">
      <c r="A20" s="27"/>
      <c r="B20" s="39" t="s">
        <v>28</v>
      </c>
      <c r="C20" s="38">
        <v>120</v>
      </c>
      <c r="D20" s="38"/>
      <c r="E20" s="24">
        <f t="shared" si="3"/>
        <v>120</v>
      </c>
      <c r="F20" s="29"/>
      <c r="G20" s="24">
        <f t="shared" si="4"/>
        <v>0</v>
      </c>
      <c r="H20" s="30"/>
    </row>
    <row r="21" s="1" customFormat="1" ht="29" customHeight="1" spans="1:8">
      <c r="A21" s="27"/>
      <c r="B21" s="26" t="s">
        <v>29</v>
      </c>
      <c r="C21" s="38">
        <v>201.7212</v>
      </c>
      <c r="D21" s="38"/>
      <c r="E21" s="24">
        <f t="shared" si="3"/>
        <v>201.7212</v>
      </c>
      <c r="F21" s="29"/>
      <c r="G21" s="24">
        <f t="shared" si="4"/>
        <v>0</v>
      </c>
      <c r="H21" s="30"/>
    </row>
    <row r="22" s="1" customFormat="1" ht="29" customHeight="1" spans="1:8">
      <c r="A22" s="27"/>
      <c r="B22" s="26" t="s">
        <v>30</v>
      </c>
      <c r="C22" s="38">
        <v>54.8243</v>
      </c>
      <c r="D22" s="38"/>
      <c r="E22" s="24">
        <f t="shared" si="3"/>
        <v>54.8243</v>
      </c>
      <c r="F22" s="29"/>
      <c r="G22" s="24">
        <f t="shared" si="4"/>
        <v>0</v>
      </c>
      <c r="H22" s="30"/>
    </row>
    <row r="23" s="1" customFormat="1" ht="29" customHeight="1" spans="1:8">
      <c r="A23" s="27"/>
      <c r="B23" s="26" t="s">
        <v>31</v>
      </c>
      <c r="C23" s="38">
        <v>31.0545</v>
      </c>
      <c r="D23" s="38"/>
      <c r="E23" s="24">
        <f t="shared" si="3"/>
        <v>31.0545</v>
      </c>
      <c r="F23" s="29"/>
      <c r="G23" s="24">
        <f t="shared" si="4"/>
        <v>0</v>
      </c>
      <c r="H23" s="30"/>
    </row>
    <row r="24" s="1" customFormat="1" ht="16" customHeight="1" spans="1:8">
      <c r="A24" s="27"/>
      <c r="B24" s="26" t="s">
        <v>32</v>
      </c>
      <c r="C24" s="38">
        <v>58.6709</v>
      </c>
      <c r="D24" s="38">
        <v>58.6709</v>
      </c>
      <c r="E24" s="24">
        <f t="shared" si="3"/>
        <v>0</v>
      </c>
      <c r="F24" s="29">
        <v>58.67</v>
      </c>
      <c r="G24" s="24">
        <f t="shared" si="4"/>
        <v>0.000900000000001455</v>
      </c>
      <c r="H24" s="30"/>
    </row>
    <row r="25" s="1" customFormat="1" ht="15" customHeight="1" spans="1:8">
      <c r="A25" s="27"/>
      <c r="B25" s="26" t="s">
        <v>33</v>
      </c>
      <c r="C25" s="38">
        <v>50</v>
      </c>
      <c r="D25" s="38"/>
      <c r="E25" s="24">
        <f t="shared" si="3"/>
        <v>50</v>
      </c>
      <c r="F25" s="29"/>
      <c r="G25" s="24">
        <f t="shared" si="4"/>
        <v>0</v>
      </c>
      <c r="H25" s="30"/>
    </row>
    <row r="26" s="1" customFormat="1" ht="29" customHeight="1" spans="1:8">
      <c r="A26" s="27"/>
      <c r="B26" s="26" t="s">
        <v>34</v>
      </c>
      <c r="C26" s="26">
        <v>340</v>
      </c>
      <c r="D26" s="29"/>
      <c r="E26" s="24">
        <f t="shared" si="3"/>
        <v>340</v>
      </c>
      <c r="F26" s="29"/>
      <c r="G26" s="24">
        <f t="shared" si="4"/>
        <v>0</v>
      </c>
      <c r="H26" s="30"/>
    </row>
    <row r="27" s="1" customFormat="1" ht="18" customHeight="1" spans="1:8">
      <c r="A27" s="33"/>
      <c r="B27" s="34" t="s">
        <v>23</v>
      </c>
      <c r="C27" s="36">
        <f t="shared" ref="C27:G27" si="5">SUM(C17:C26)</f>
        <v>2519.929952</v>
      </c>
      <c r="D27" s="36">
        <f t="shared" si="5"/>
        <v>58.6709</v>
      </c>
      <c r="E27" s="36">
        <f t="shared" si="5"/>
        <v>2461.259052</v>
      </c>
      <c r="F27" s="36">
        <f t="shared" si="5"/>
        <v>58.67</v>
      </c>
      <c r="G27" s="36">
        <f t="shared" si="5"/>
        <v>0.000900000000001455</v>
      </c>
      <c r="H27" s="37"/>
    </row>
    <row r="28" s="1" customFormat="1" ht="35" customHeight="1" spans="1:8">
      <c r="A28" s="16" t="s">
        <v>35</v>
      </c>
      <c r="B28" s="32" t="s">
        <v>36</v>
      </c>
      <c r="C28" s="40">
        <v>4960</v>
      </c>
      <c r="D28" s="19"/>
      <c r="E28" s="19">
        <f t="shared" ref="E28:E33" si="6">C28-D28</f>
        <v>4960</v>
      </c>
      <c r="F28" s="19"/>
      <c r="G28" s="19">
        <f t="shared" ref="G28:G33" si="7">D28-F28</f>
        <v>0</v>
      </c>
      <c r="H28" s="21">
        <f>F34/C34</f>
        <v>0.0613406267222317</v>
      </c>
    </row>
    <row r="29" s="1" customFormat="1" ht="35" customHeight="1" spans="1:8">
      <c r="A29" s="41"/>
      <c r="B29" s="32" t="s">
        <v>37</v>
      </c>
      <c r="C29" s="32">
        <v>386</v>
      </c>
      <c r="D29" s="24"/>
      <c r="E29" s="24">
        <f t="shared" si="6"/>
        <v>386</v>
      </c>
      <c r="F29" s="24"/>
      <c r="G29" s="24">
        <f t="shared" si="7"/>
        <v>0</v>
      </c>
      <c r="H29" s="42"/>
    </row>
    <row r="30" s="1" customFormat="1" ht="23" customHeight="1" spans="1:8">
      <c r="A30" s="41"/>
      <c r="B30" s="43" t="s">
        <v>38</v>
      </c>
      <c r="C30" s="40">
        <v>2500</v>
      </c>
      <c r="D30" s="44">
        <v>721.243089</v>
      </c>
      <c r="E30" s="24">
        <f t="shared" si="6"/>
        <v>1778.756911</v>
      </c>
      <c r="F30" s="44">
        <v>721.243089</v>
      </c>
      <c r="G30" s="24">
        <f t="shared" si="7"/>
        <v>0</v>
      </c>
      <c r="H30" s="42"/>
    </row>
    <row r="31" s="1" customFormat="1" ht="23" customHeight="1" spans="1:8">
      <c r="A31" s="41"/>
      <c r="B31" s="45" t="s">
        <v>39</v>
      </c>
      <c r="C31" s="32">
        <v>3168</v>
      </c>
      <c r="D31" s="24"/>
      <c r="E31" s="24">
        <f t="shared" si="6"/>
        <v>3168</v>
      </c>
      <c r="F31" s="24"/>
      <c r="G31" s="24">
        <f t="shared" si="7"/>
        <v>0</v>
      </c>
      <c r="H31" s="42"/>
    </row>
    <row r="32" s="1" customFormat="1" ht="23" customHeight="1" spans="1:8">
      <c r="A32" s="41"/>
      <c r="B32" s="45" t="s">
        <v>40</v>
      </c>
      <c r="C32" s="32">
        <v>600</v>
      </c>
      <c r="D32" s="24"/>
      <c r="E32" s="24">
        <f t="shared" si="6"/>
        <v>600</v>
      </c>
      <c r="F32" s="24"/>
      <c r="G32" s="24">
        <f t="shared" si="7"/>
        <v>0</v>
      </c>
      <c r="H32" s="42"/>
    </row>
    <row r="33" s="1" customFormat="1" ht="23" customHeight="1" spans="1:8">
      <c r="A33" s="41"/>
      <c r="B33" s="45" t="s">
        <v>41</v>
      </c>
      <c r="C33" s="32">
        <v>144</v>
      </c>
      <c r="D33" s="24"/>
      <c r="E33" s="24">
        <f t="shared" si="6"/>
        <v>144</v>
      </c>
      <c r="F33" s="24"/>
      <c r="G33" s="24">
        <f t="shared" si="7"/>
        <v>0</v>
      </c>
      <c r="H33" s="42"/>
    </row>
    <row r="34" s="1" customFormat="1" ht="23" customHeight="1" spans="1:8">
      <c r="A34" s="33"/>
      <c r="B34" s="34" t="s">
        <v>23</v>
      </c>
      <c r="C34" s="36">
        <f t="shared" ref="C34:G34" si="8">SUM(C28:C33)</f>
        <v>11758</v>
      </c>
      <c r="D34" s="36">
        <f t="shared" si="8"/>
        <v>721.243089</v>
      </c>
      <c r="E34" s="36">
        <f t="shared" si="8"/>
        <v>11036.756911</v>
      </c>
      <c r="F34" s="36">
        <f t="shared" si="8"/>
        <v>721.243089</v>
      </c>
      <c r="G34" s="36">
        <f t="shared" si="8"/>
        <v>0</v>
      </c>
      <c r="H34" s="37"/>
    </row>
    <row r="35" s="1" customFormat="1" ht="29" customHeight="1" spans="1:8">
      <c r="A35" s="16" t="s">
        <v>42</v>
      </c>
      <c r="B35" s="20" t="s">
        <v>43</v>
      </c>
      <c r="C35" s="32">
        <v>50</v>
      </c>
      <c r="D35" s="19"/>
      <c r="E35" s="19">
        <f t="shared" ref="E35:E41" si="9">C35-D35</f>
        <v>50</v>
      </c>
      <c r="F35" s="19"/>
      <c r="G35" s="19">
        <f t="shared" ref="G35:G41" si="10">D35-F35</f>
        <v>0</v>
      </c>
      <c r="H35" s="21">
        <f>F42/C42</f>
        <v>0</v>
      </c>
    </row>
    <row r="36" s="1" customFormat="1" ht="29" customHeight="1" spans="1:8">
      <c r="A36" s="22"/>
      <c r="B36" s="20" t="s">
        <v>44</v>
      </c>
      <c r="C36" s="32">
        <v>40</v>
      </c>
      <c r="D36" s="24"/>
      <c r="E36" s="24">
        <f t="shared" si="9"/>
        <v>40</v>
      </c>
      <c r="F36" s="24"/>
      <c r="G36" s="24">
        <f t="shared" si="10"/>
        <v>0</v>
      </c>
      <c r="H36" s="25"/>
    </row>
    <row r="37" s="1" customFormat="1" ht="29" customHeight="1" spans="1:8">
      <c r="A37" s="27"/>
      <c r="B37" s="20" t="s">
        <v>45</v>
      </c>
      <c r="C37" s="32">
        <v>60</v>
      </c>
      <c r="D37" s="24"/>
      <c r="E37" s="24">
        <f t="shared" si="9"/>
        <v>60</v>
      </c>
      <c r="F37" s="24"/>
      <c r="G37" s="24">
        <f t="shared" si="10"/>
        <v>0</v>
      </c>
      <c r="H37" s="25"/>
    </row>
    <row r="38" s="1" customFormat="1" ht="35" customHeight="1" spans="1:8">
      <c r="A38" s="27"/>
      <c r="B38" s="20" t="s">
        <v>46</v>
      </c>
      <c r="C38" s="32">
        <v>400</v>
      </c>
      <c r="D38" s="29"/>
      <c r="E38" s="24">
        <f t="shared" si="9"/>
        <v>400</v>
      </c>
      <c r="F38" s="24"/>
      <c r="G38" s="24">
        <f t="shared" si="10"/>
        <v>0</v>
      </c>
      <c r="H38" s="30"/>
    </row>
    <row r="39" s="1" customFormat="1" ht="35" customHeight="1" spans="1:8">
      <c r="A39" s="27"/>
      <c r="B39" s="20" t="s">
        <v>47</v>
      </c>
      <c r="C39" s="32">
        <v>300</v>
      </c>
      <c r="D39" s="29"/>
      <c r="E39" s="24">
        <f t="shared" si="9"/>
        <v>300</v>
      </c>
      <c r="F39" s="24"/>
      <c r="G39" s="24">
        <f t="shared" si="10"/>
        <v>0</v>
      </c>
      <c r="H39" s="30"/>
    </row>
    <row r="40" s="1" customFormat="1" ht="29" customHeight="1" spans="1:8">
      <c r="A40" s="27"/>
      <c r="B40" s="46" t="s">
        <v>48</v>
      </c>
      <c r="C40" s="32">
        <v>914</v>
      </c>
      <c r="D40" s="29"/>
      <c r="E40" s="24">
        <f t="shared" si="9"/>
        <v>914</v>
      </c>
      <c r="F40" s="24"/>
      <c r="G40" s="24">
        <f t="shared" si="10"/>
        <v>0</v>
      </c>
      <c r="H40" s="30"/>
    </row>
    <row r="41" s="1" customFormat="1" ht="29" customHeight="1" spans="1:8">
      <c r="A41" s="27"/>
      <c r="B41" s="46" t="s">
        <v>49</v>
      </c>
      <c r="C41" s="26">
        <v>379.47</v>
      </c>
      <c r="D41" s="29"/>
      <c r="E41" s="24">
        <f t="shared" si="9"/>
        <v>379.47</v>
      </c>
      <c r="F41" s="24"/>
      <c r="G41" s="24">
        <f t="shared" si="10"/>
        <v>0</v>
      </c>
      <c r="H41" s="30"/>
    </row>
    <row r="42" s="1" customFormat="1" ht="29" customHeight="1" spans="1:8">
      <c r="A42" s="33"/>
      <c r="B42" s="34" t="s">
        <v>23</v>
      </c>
      <c r="C42" s="36">
        <f t="shared" ref="C42:G42" si="11">SUM(C35:C41)</f>
        <v>2143.47</v>
      </c>
      <c r="D42" s="36">
        <f t="shared" si="11"/>
        <v>0</v>
      </c>
      <c r="E42" s="36">
        <f t="shared" si="11"/>
        <v>2143.47</v>
      </c>
      <c r="F42" s="36">
        <f t="shared" si="11"/>
        <v>0</v>
      </c>
      <c r="G42" s="36">
        <f t="shared" si="11"/>
        <v>0</v>
      </c>
      <c r="H42" s="37"/>
    </row>
    <row r="43" s="1" customFormat="1" ht="27" customHeight="1" spans="1:8">
      <c r="A43" s="16" t="s">
        <v>50</v>
      </c>
      <c r="B43" s="17" t="s">
        <v>51</v>
      </c>
      <c r="C43" s="17">
        <v>5663.7816</v>
      </c>
      <c r="D43" s="17">
        <v>2736.9</v>
      </c>
      <c r="E43" s="19">
        <f t="shared" ref="E43:E46" si="12">C43-D43</f>
        <v>2926.8816</v>
      </c>
      <c r="F43" s="17">
        <v>2016.112344</v>
      </c>
      <c r="G43" s="19">
        <f t="shared" ref="G43:G46" si="13">D43-F43</f>
        <v>720.787656</v>
      </c>
      <c r="H43" s="21">
        <f>F44/C44</f>
        <v>0.355965763934118</v>
      </c>
    </row>
    <row r="44" s="1" customFormat="1" ht="21" customHeight="1" spans="1:8">
      <c r="A44" s="33"/>
      <c r="B44" s="34" t="s">
        <v>23</v>
      </c>
      <c r="C44" s="36">
        <f t="shared" ref="C44:G44" si="14">SUM(C43)</f>
        <v>5663.7816</v>
      </c>
      <c r="D44" s="36">
        <f t="shared" si="14"/>
        <v>2736.9</v>
      </c>
      <c r="E44" s="36">
        <f t="shared" si="14"/>
        <v>2926.8816</v>
      </c>
      <c r="F44" s="36">
        <f t="shared" si="14"/>
        <v>2016.112344</v>
      </c>
      <c r="G44" s="36">
        <f t="shared" si="14"/>
        <v>720.787656</v>
      </c>
      <c r="H44" s="37"/>
    </row>
    <row r="45" s="1" customFormat="1" ht="21" customHeight="1" spans="1:8">
      <c r="A45" s="47" t="s">
        <v>52</v>
      </c>
      <c r="B45" s="48" t="s">
        <v>53</v>
      </c>
      <c r="C45" s="49">
        <v>547.2</v>
      </c>
      <c r="D45" s="19"/>
      <c r="E45" s="19">
        <f t="shared" si="12"/>
        <v>547.2</v>
      </c>
      <c r="F45" s="19"/>
      <c r="G45" s="19">
        <f t="shared" si="13"/>
        <v>0</v>
      </c>
      <c r="H45" s="50">
        <f>F47/C47</f>
        <v>0</v>
      </c>
    </row>
    <row r="46" s="1" customFormat="1" ht="21" customHeight="1" spans="1:8">
      <c r="A46" s="51"/>
      <c r="B46" s="52" t="s">
        <v>54</v>
      </c>
      <c r="C46" s="26">
        <v>72</v>
      </c>
      <c r="D46" s="24"/>
      <c r="E46" s="24">
        <f t="shared" si="12"/>
        <v>72</v>
      </c>
      <c r="F46" s="24"/>
      <c r="G46" s="24">
        <f t="shared" si="13"/>
        <v>0</v>
      </c>
      <c r="H46" s="42"/>
    </row>
    <row r="47" s="1" customFormat="1" ht="21" customHeight="1" spans="1:8">
      <c r="A47" s="53"/>
      <c r="B47" s="54" t="s">
        <v>23</v>
      </c>
      <c r="C47" s="55">
        <f t="shared" ref="C47:G47" si="15">SUM(C45:C46)</f>
        <v>619.2</v>
      </c>
      <c r="D47" s="55">
        <f t="shared" si="15"/>
        <v>0</v>
      </c>
      <c r="E47" s="55">
        <f t="shared" si="15"/>
        <v>619.2</v>
      </c>
      <c r="F47" s="55">
        <f t="shared" si="15"/>
        <v>0</v>
      </c>
      <c r="G47" s="55">
        <f t="shared" si="15"/>
        <v>0</v>
      </c>
      <c r="H47" s="56"/>
    </row>
    <row r="48" s="1" customFormat="1" ht="21" customHeight="1" spans="1:8">
      <c r="A48" s="47" t="s">
        <v>55</v>
      </c>
      <c r="B48" s="48" t="s">
        <v>56</v>
      </c>
      <c r="C48" s="49">
        <v>50</v>
      </c>
      <c r="D48" s="57"/>
      <c r="E48" s="19">
        <f t="shared" ref="E48:E53" si="16">C48-D48</f>
        <v>50</v>
      </c>
      <c r="F48" s="57"/>
      <c r="G48" s="19">
        <f t="shared" ref="G48:G53" si="17">D48-F48</f>
        <v>0</v>
      </c>
      <c r="H48" s="50">
        <f>F54/C54</f>
        <v>0</v>
      </c>
    </row>
    <row r="49" s="1" customFormat="1" ht="21" customHeight="1" spans="1:8">
      <c r="A49" s="51"/>
      <c r="B49" s="52" t="s">
        <v>57</v>
      </c>
      <c r="C49" s="26">
        <v>15</v>
      </c>
      <c r="D49" s="29"/>
      <c r="E49" s="58">
        <f t="shared" si="16"/>
        <v>15</v>
      </c>
      <c r="F49" s="29"/>
      <c r="G49" s="58">
        <f t="shared" si="17"/>
        <v>0</v>
      </c>
      <c r="H49" s="42"/>
    </row>
    <row r="50" s="1" customFormat="1" ht="21" customHeight="1" spans="1:8">
      <c r="A50" s="51"/>
      <c r="B50" s="52" t="s">
        <v>58</v>
      </c>
      <c r="C50" s="26">
        <v>20</v>
      </c>
      <c r="D50" s="29"/>
      <c r="E50" s="58">
        <f t="shared" si="16"/>
        <v>20</v>
      </c>
      <c r="F50" s="29"/>
      <c r="G50" s="58">
        <f t="shared" si="17"/>
        <v>0</v>
      </c>
      <c r="H50" s="42"/>
    </row>
    <row r="51" s="1" customFormat="1" ht="21" customHeight="1" spans="1:8">
      <c r="A51" s="51"/>
      <c r="B51" s="52" t="s">
        <v>59</v>
      </c>
      <c r="C51" s="26">
        <v>20</v>
      </c>
      <c r="D51" s="29"/>
      <c r="E51" s="58">
        <f t="shared" si="16"/>
        <v>20</v>
      </c>
      <c r="F51" s="29"/>
      <c r="G51" s="58">
        <f t="shared" si="17"/>
        <v>0</v>
      </c>
      <c r="H51" s="42"/>
    </row>
    <row r="52" s="1" customFormat="1" ht="21" customHeight="1" spans="1:8">
      <c r="A52" s="51"/>
      <c r="B52" s="52" t="s">
        <v>60</v>
      </c>
      <c r="C52" s="26">
        <v>20</v>
      </c>
      <c r="D52" s="29"/>
      <c r="E52" s="58">
        <f t="shared" si="16"/>
        <v>20</v>
      </c>
      <c r="F52" s="29"/>
      <c r="G52" s="58">
        <f t="shared" si="17"/>
        <v>0</v>
      </c>
      <c r="H52" s="42"/>
    </row>
    <row r="53" s="1" customFormat="1" ht="21" customHeight="1" spans="1:8">
      <c r="A53" s="51"/>
      <c r="B53" s="52" t="s">
        <v>61</v>
      </c>
      <c r="C53" s="26">
        <v>25</v>
      </c>
      <c r="D53" s="29"/>
      <c r="E53" s="58">
        <f t="shared" si="16"/>
        <v>25</v>
      </c>
      <c r="F53" s="29"/>
      <c r="G53" s="58">
        <f t="shared" si="17"/>
        <v>0</v>
      </c>
      <c r="H53" s="42"/>
    </row>
    <row r="54" s="1" customFormat="1" ht="21" customHeight="1" spans="1:8">
      <c r="A54" s="51"/>
      <c r="B54" s="59" t="s">
        <v>23</v>
      </c>
      <c r="C54" s="35">
        <f t="shared" ref="C54:G54" si="18">SUM(C48:C53)</f>
        <v>150</v>
      </c>
      <c r="D54" s="35">
        <f t="shared" si="18"/>
        <v>0</v>
      </c>
      <c r="E54" s="35">
        <f t="shared" si="18"/>
        <v>150</v>
      </c>
      <c r="F54" s="35">
        <f t="shared" si="18"/>
        <v>0</v>
      </c>
      <c r="G54" s="35">
        <f t="shared" si="18"/>
        <v>0</v>
      </c>
      <c r="H54" s="42"/>
    </row>
    <row r="55" s="1" customFormat="1" ht="21" customHeight="1" spans="1:8">
      <c r="A55" s="60" t="s">
        <v>62</v>
      </c>
      <c r="B55" s="48" t="s">
        <v>63</v>
      </c>
      <c r="C55" s="61">
        <v>1000</v>
      </c>
      <c r="D55" s="61"/>
      <c r="E55" s="62">
        <f>SUM(E49:E54)</f>
        <v>250</v>
      </c>
      <c r="F55" s="61"/>
      <c r="G55" s="62">
        <f>SUM(G49:G54)</f>
        <v>0</v>
      </c>
      <c r="H55" s="21"/>
    </row>
    <row r="56" s="1" customFormat="1" ht="21" customHeight="1" spans="1:8">
      <c r="A56" s="63"/>
      <c r="B56" s="54" t="s">
        <v>23</v>
      </c>
      <c r="C56" s="36">
        <f t="shared" ref="C56:G56" si="19">SUM(C55:C55)</f>
        <v>1000</v>
      </c>
      <c r="D56" s="36">
        <f t="shared" si="19"/>
        <v>0</v>
      </c>
      <c r="E56" s="36">
        <f t="shared" si="19"/>
        <v>250</v>
      </c>
      <c r="F56" s="36">
        <f t="shared" si="19"/>
        <v>0</v>
      </c>
      <c r="G56" s="36">
        <f t="shared" si="19"/>
        <v>0</v>
      </c>
      <c r="H56" s="37"/>
    </row>
    <row r="57" s="1" customFormat="1" ht="25" customHeight="1" spans="1:8">
      <c r="A57" s="64" t="s">
        <v>64</v>
      </c>
      <c r="B57" s="65"/>
      <c r="C57" s="12">
        <f t="shared" ref="C57:H57" si="20">C16+C27+C34+C42+C44+C47+C54+C56</f>
        <v>58955.81</v>
      </c>
      <c r="D57" s="12">
        <f t="shared" si="20"/>
        <v>9752.184093</v>
      </c>
      <c r="E57" s="12">
        <f t="shared" si="20"/>
        <v>48453.625907</v>
      </c>
      <c r="F57" s="12">
        <f t="shared" si="20"/>
        <v>8238.704243</v>
      </c>
      <c r="G57" s="12">
        <f t="shared" si="20"/>
        <v>1513.47985</v>
      </c>
      <c r="H57" s="66">
        <f t="shared" si="20"/>
        <v>0</v>
      </c>
    </row>
    <row r="58" s="1" customFormat="1" ht="21" customHeight="1" spans="1:8">
      <c r="A58" s="67"/>
      <c r="B58" s="67"/>
      <c r="C58" s="68"/>
      <c r="D58" s="68"/>
      <c r="E58" s="68"/>
      <c r="F58" s="68"/>
      <c r="G58" s="68"/>
      <c r="H58" s="69"/>
    </row>
    <row r="59" s="1" customFormat="1" ht="6" customHeight="1" spans="1:8">
      <c r="A59" s="70"/>
      <c r="B59" s="71"/>
      <c r="C59" s="72"/>
      <c r="D59" s="72"/>
      <c r="E59" s="72"/>
      <c r="F59" s="72"/>
      <c r="G59" s="72"/>
      <c r="H59" s="73"/>
    </row>
    <row r="60" s="1" customFormat="1" ht="24" customHeight="1" spans="1:16384">
      <c r="A60" s="74" t="s">
        <v>65</v>
      </c>
      <c r="B60" s="75"/>
      <c r="C60" s="61" t="s">
        <v>66</v>
      </c>
      <c r="D60" s="61" t="s">
        <v>7</v>
      </c>
      <c r="E60" s="61" t="s">
        <v>67</v>
      </c>
      <c r="F60" s="76" t="s">
        <v>68</v>
      </c>
      <c r="G60" s="61" t="s">
        <v>69</v>
      </c>
      <c r="H60" s="77"/>
      <c r="XFC60" s="4"/>
      <c r="XFD60" s="4"/>
    </row>
    <row r="61" s="1" customFormat="1" ht="24" customHeight="1" spans="1:16384">
      <c r="A61" s="78" t="s">
        <v>70</v>
      </c>
      <c r="B61" s="79">
        <v>11647</v>
      </c>
      <c r="C61" s="38">
        <v>1955.37</v>
      </c>
      <c r="D61" s="38">
        <v>1304.08</v>
      </c>
      <c r="E61" s="38">
        <f t="shared" ref="E61:E64" si="21">C61-D61</f>
        <v>651.29</v>
      </c>
      <c r="F61" s="80">
        <f t="shared" ref="F61:F65" si="22">D61/B61</f>
        <v>0.111967030136516</v>
      </c>
      <c r="G61" s="38"/>
      <c r="H61" s="81"/>
      <c r="XFC61" s="4"/>
      <c r="XFD61" s="4"/>
    </row>
    <row r="62" s="1" customFormat="1" ht="24" customHeight="1" spans="1:16384">
      <c r="A62" s="78" t="s">
        <v>71</v>
      </c>
      <c r="B62" s="79">
        <v>33154</v>
      </c>
      <c r="C62" s="38">
        <v>5169.913989</v>
      </c>
      <c r="D62" s="38">
        <v>4918.513312</v>
      </c>
      <c r="E62" s="38">
        <f t="shared" si="21"/>
        <v>251.400677</v>
      </c>
      <c r="F62" s="80">
        <f t="shared" si="22"/>
        <v>0.148353541412801</v>
      </c>
      <c r="G62" s="38"/>
      <c r="H62" s="81"/>
      <c r="XFC62" s="4"/>
      <c r="XFD62" s="4"/>
    </row>
    <row r="63" s="1" customFormat="1" ht="24" customHeight="1" spans="1:16384">
      <c r="A63" s="78" t="s">
        <v>72</v>
      </c>
      <c r="B63" s="79">
        <v>5531</v>
      </c>
      <c r="C63" s="38">
        <v>60</v>
      </c>
      <c r="D63" s="38">
        <v>60</v>
      </c>
      <c r="E63" s="38">
        <f t="shared" si="21"/>
        <v>0</v>
      </c>
      <c r="F63" s="80">
        <f t="shared" si="22"/>
        <v>0.0108479479298499</v>
      </c>
      <c r="G63" s="38"/>
      <c r="H63" s="81"/>
      <c r="XFC63" s="4"/>
      <c r="XFD63" s="4"/>
    </row>
    <row r="64" s="1" customFormat="1" ht="24" customHeight="1" spans="1:16384">
      <c r="A64" s="78" t="s">
        <v>73</v>
      </c>
      <c r="B64" s="79">
        <v>6000</v>
      </c>
      <c r="C64" s="38">
        <v>4135.09</v>
      </c>
      <c r="D64" s="38">
        <v>3069.61</v>
      </c>
      <c r="E64" s="38">
        <f t="shared" si="21"/>
        <v>1065.48</v>
      </c>
      <c r="F64" s="80">
        <f t="shared" si="22"/>
        <v>0.511601666666667</v>
      </c>
      <c r="G64" s="38"/>
      <c r="H64" s="81"/>
      <c r="XFC64" s="4"/>
      <c r="XFD64" s="4"/>
    </row>
    <row r="65" s="1" customFormat="1" ht="24" customHeight="1" spans="1:16384">
      <c r="A65" s="82" t="s">
        <v>74</v>
      </c>
      <c r="B65" s="83">
        <f>SUM(B61:B64)</f>
        <v>56332</v>
      </c>
      <c r="C65" s="84">
        <f>SUM(C61:C64)</f>
        <v>11320.373989</v>
      </c>
      <c r="D65" s="84">
        <f>SUM(D61:D64)</f>
        <v>9352.203312</v>
      </c>
      <c r="E65" s="84">
        <f>SUM(E61:E64)</f>
        <v>1968.170677</v>
      </c>
      <c r="F65" s="85">
        <f t="shared" si="22"/>
        <v>0.166019372860896</v>
      </c>
      <c r="G65" s="36"/>
      <c r="H65" s="86"/>
      <c r="XFC65" s="4"/>
      <c r="XFD65" s="4"/>
    </row>
  </sheetData>
  <mergeCells count="26">
    <mergeCell ref="A1:H1"/>
    <mergeCell ref="A2:B2"/>
    <mergeCell ref="G2:H2"/>
    <mergeCell ref="A57:B57"/>
    <mergeCell ref="A60:B60"/>
    <mergeCell ref="G60:H60"/>
    <mergeCell ref="G61:H61"/>
    <mergeCell ref="G62:H62"/>
    <mergeCell ref="G63:H63"/>
    <mergeCell ref="G64:H64"/>
    <mergeCell ref="G65:H65"/>
    <mergeCell ref="A4:A16"/>
    <mergeCell ref="A17:A27"/>
    <mergeCell ref="A28:A34"/>
    <mergeCell ref="A35:A42"/>
    <mergeCell ref="A43:A44"/>
    <mergeCell ref="A45:A47"/>
    <mergeCell ref="A48:A54"/>
    <mergeCell ref="A55:A56"/>
    <mergeCell ref="H4:H16"/>
    <mergeCell ref="H17:H27"/>
    <mergeCell ref="H28:H34"/>
    <mergeCell ref="H35:H42"/>
    <mergeCell ref="H43:H44"/>
    <mergeCell ref="H45:H47"/>
    <mergeCell ref="H48:H5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2021-09-13T07:20:00Z</dcterms:created>
  <dcterms:modified xsi:type="dcterms:W3CDTF">2021-09-13T07:20:21Z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DC41790CF3524238AEE852F872B93EBF</vt:lpwstr>
  </property>
  <property fmtid="{D5CDD505-2E9C-101B-9397-08002B2CF9AE}" pid="3" name="KSOProductBuildVer">
    <vt:lpwstr>2052-11.1.0.10938</vt:lpwstr>
  </property>
</Properties>
</file>